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mmaturner/Documents/"/>
    </mc:Choice>
  </mc:AlternateContent>
  <bookViews>
    <workbookView xWindow="0" yWindow="460" windowWidth="28800" windowHeight="16100"/>
  </bookViews>
  <sheets>
    <sheet name="Sheet1" sheetId="1" r:id="rId1"/>
    <sheet name="Sheet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" l="1"/>
  <c r="E47" i="1"/>
  <c r="E48" i="1"/>
  <c r="E49" i="1"/>
  <c r="E50" i="1"/>
  <c r="E52" i="1"/>
  <c r="E56" i="1"/>
  <c r="E63" i="1"/>
  <c r="E65" i="1"/>
  <c r="E72" i="1"/>
  <c r="E80" i="1"/>
  <c r="E81" i="1"/>
  <c r="E97" i="1"/>
  <c r="E105" i="1"/>
  <c r="E118" i="1"/>
  <c r="E133" i="1"/>
  <c r="E135" i="1"/>
  <c r="E137" i="1"/>
  <c r="E5" i="1"/>
  <c r="E7" i="1"/>
  <c r="E8" i="1"/>
  <c r="E11" i="1"/>
  <c r="E12" i="1"/>
  <c r="E13" i="1"/>
  <c r="E16" i="1"/>
  <c r="E17" i="1"/>
  <c r="E20" i="1"/>
  <c r="E21" i="1"/>
  <c r="E22" i="1"/>
  <c r="E37" i="1"/>
  <c r="E39" i="1"/>
  <c r="D6" i="2"/>
  <c r="D7" i="2"/>
  <c r="D9" i="2"/>
  <c r="D15" i="2"/>
  <c r="D22" i="2"/>
  <c r="D25" i="2"/>
  <c r="D32" i="2"/>
  <c r="D38" i="2"/>
  <c r="D39" i="2"/>
  <c r="D55" i="2"/>
  <c r="D60" i="2"/>
  <c r="D81" i="2"/>
  <c r="D84" i="2"/>
  <c r="C14" i="1"/>
  <c r="D11" i="2"/>
  <c r="D87" i="2"/>
  <c r="E138" i="1"/>
  <c r="E139" i="1"/>
  <c r="E145" i="1"/>
</calcChain>
</file>

<file path=xl/sharedStrings.xml><?xml version="1.0" encoding="utf-8"?>
<sst xmlns="http://schemas.openxmlformats.org/spreadsheetml/2006/main" count="319" uniqueCount="223">
  <si>
    <t>PROJECTED INCOME</t>
  </si>
  <si>
    <t xml:space="preserve">I.  International Dues </t>
  </si>
  <si>
    <t>Count</t>
  </si>
  <si>
    <t>Amount</t>
  </si>
  <si>
    <t xml:space="preserve"> II. Local EXO Chapter Dues</t>
  </si>
  <si>
    <t>III. Assessments</t>
  </si>
  <si>
    <t xml:space="preserve"> </t>
  </si>
  <si>
    <t>TOTAL PROJECTED INCOME</t>
  </si>
  <si>
    <t>PROJECTED EXPENSES</t>
  </si>
  <si>
    <t>I.  National Office Expenses</t>
  </si>
  <si>
    <t>Chapter Tax</t>
  </si>
  <si>
    <t>EAF Chapter Contribution</t>
  </si>
  <si>
    <t xml:space="preserve">EAF @ $10 </t>
  </si>
  <si>
    <t>Late fees</t>
  </si>
  <si>
    <t>Reactivations</t>
  </si>
  <si>
    <t>Total National Expenses</t>
  </si>
  <si>
    <t>II.  CONFERENCES</t>
  </si>
  <si>
    <t>Regional Luncheon Suite-Boule</t>
  </si>
  <si>
    <t>Boule/Leadership Program Ad</t>
  </si>
  <si>
    <t>Basileus travel/lodging</t>
  </si>
  <si>
    <t>I Anti-Basileus travel/lodging</t>
  </si>
  <si>
    <t>II Anti-Basileus travel/lodging</t>
  </si>
  <si>
    <t>Graduate  Advisor/travel lodging</t>
  </si>
  <si>
    <t>Total Boule Expenses</t>
  </si>
  <si>
    <t xml:space="preserve">Delegates </t>
  </si>
  <si>
    <t>Graduate Advisor</t>
  </si>
  <si>
    <t>Award Fee/Exhibits/Scrap book</t>
  </si>
  <si>
    <t>Regional Ad fee</t>
  </si>
  <si>
    <t>Total Regional Expenses</t>
  </si>
  <si>
    <t>C.  Other Conference Expenses</t>
  </si>
  <si>
    <t>Founders' Day &amp; Cluster Transportation (Basileus)</t>
  </si>
  <si>
    <t>AKA day at the Capitol-Sacramento</t>
  </si>
  <si>
    <t>Basileus travel &amp; lodging for Reg'l meetings</t>
  </si>
  <si>
    <t>A.  Officer Expenses</t>
  </si>
  <si>
    <t>1.  Basileus</t>
  </si>
  <si>
    <t>2.  Anti-Basileus I</t>
  </si>
  <si>
    <t>3.  Anti-Basileus II</t>
  </si>
  <si>
    <t>5.  Epistoleus - Mailings</t>
  </si>
  <si>
    <t>6.  Grammateus</t>
  </si>
  <si>
    <t>7.  Pecunious Grammateus</t>
  </si>
  <si>
    <t>8.  Tamiouchos</t>
  </si>
  <si>
    <t>9.  Ivy Leaf Reporter</t>
  </si>
  <si>
    <t>10. Anti-Grammateus</t>
  </si>
  <si>
    <t>11. Hodegos</t>
  </si>
  <si>
    <t xml:space="preserve">12. Historian / Storage  </t>
  </si>
  <si>
    <t>13. Parliamentarian</t>
  </si>
  <si>
    <t>14. Standards</t>
  </si>
  <si>
    <t>15. Nominating Committee</t>
  </si>
  <si>
    <t>16. Regional Officer(s)</t>
  </si>
  <si>
    <t>Total Officer Expenses</t>
  </si>
  <si>
    <t>B.  Operational Expenses</t>
  </si>
  <si>
    <t>1. Chapter Directory</t>
  </si>
  <si>
    <t>2.  Bonding Insurance/Certificate</t>
  </si>
  <si>
    <t>4.  PO Box</t>
  </si>
  <si>
    <t>5.  Facility Lease/Rental</t>
  </si>
  <si>
    <t xml:space="preserve">6.  Pan-Hellenic Council </t>
  </si>
  <si>
    <t>7.  Membership</t>
  </si>
  <si>
    <t xml:space="preserve">   a.  Sisterly Yours</t>
  </si>
  <si>
    <t xml:space="preserve">   b.  Retreat</t>
  </si>
  <si>
    <t>9.  Network raffle supplies</t>
  </si>
  <si>
    <t>11. PayPal Exp</t>
  </si>
  <si>
    <t>13. Imaging - Bank fees</t>
  </si>
  <si>
    <t>14. Audit</t>
  </si>
  <si>
    <t>Total Operational Expenses</t>
  </si>
  <si>
    <t>Transfer Assessment funds to Debutante Banquet</t>
  </si>
  <si>
    <t>10% Late fees are assessed on local dues $16.50</t>
  </si>
  <si>
    <t>Late fees are not assessed on reactivations</t>
  </si>
  <si>
    <t xml:space="preserve">4.  Graduate Advisor </t>
  </si>
  <si>
    <t>IV. Late Fee / Per Capita</t>
  </si>
  <si>
    <t>Per Capita (100)</t>
  </si>
  <si>
    <t xml:space="preserve">B.  Regional 2015 </t>
  </si>
  <si>
    <t>A.  Boule 2016</t>
  </si>
  <si>
    <t>10.  AT&amp;T Messaging Center Telephone</t>
  </si>
  <si>
    <t>Total Projected Expenses</t>
  </si>
  <si>
    <t>15. Quickbooks</t>
  </si>
  <si>
    <t xml:space="preserve">Delegates-Boule </t>
  </si>
  <si>
    <t>9x$525=5775/2=2887.5</t>
  </si>
  <si>
    <t>Leadership Conf</t>
  </si>
  <si>
    <t>dropped by 1/2</t>
  </si>
  <si>
    <t>Contingency</t>
  </si>
  <si>
    <t>12. Chapter Website</t>
  </si>
  <si>
    <t>Revised documents</t>
  </si>
  <si>
    <t>EXO  Foundation</t>
  </si>
  <si>
    <t>Operations Budget 2016</t>
  </si>
  <si>
    <t>Total Income minus Total Expenses</t>
  </si>
  <si>
    <t xml:space="preserve">  B.  Caterer food for business meeting</t>
  </si>
  <si>
    <t>Sub total for Dues</t>
  </si>
  <si>
    <t>V. Miscellaneous Income</t>
  </si>
  <si>
    <t xml:space="preserve">  A.  Late Fee/10% of Chapter per capita</t>
  </si>
  <si>
    <t xml:space="preserve">  B.  Late fee (10% of Local dues)</t>
  </si>
  <si>
    <t xml:space="preserve">  B.  Sisterly Yours/Reactivation Event</t>
  </si>
  <si>
    <t xml:space="preserve">  C.  Soror display fees/Vendor Fee)</t>
  </si>
  <si>
    <t xml:space="preserve">  D.  Philacter (late entry)</t>
  </si>
  <si>
    <t>Sub total for Miscellaneous Income</t>
  </si>
  <si>
    <t xml:space="preserve">  A.  International Per Capita</t>
  </si>
  <si>
    <t xml:space="preserve">  B.  International Per Capita, Life</t>
  </si>
  <si>
    <t xml:space="preserve">  C.  Reactivating Members</t>
  </si>
  <si>
    <t xml:space="preserve">  D.  Corp EAF</t>
  </si>
  <si>
    <t xml:space="preserve">  B.  Life Members (Diamond &amp; Golden )</t>
  </si>
  <si>
    <t xml:space="preserve">  A.  Chapter Tax</t>
  </si>
  <si>
    <t xml:space="preserve">  B.  EAF Chapter Contribution</t>
  </si>
  <si>
    <t xml:space="preserve">  D.  EAF @ $10 </t>
  </si>
  <si>
    <t xml:space="preserve">  E.  Late fees</t>
  </si>
  <si>
    <t xml:space="preserve">  F.  Reactivations</t>
  </si>
  <si>
    <t xml:space="preserve">  G.  Revised documents (constitution, history, etc)</t>
  </si>
  <si>
    <t xml:space="preserve">    1. Delegates-Boule </t>
  </si>
  <si>
    <t xml:space="preserve">    2. Regional Luncheon Suite-Boule</t>
  </si>
  <si>
    <t xml:space="preserve">    4. Basileus travel/lodging</t>
  </si>
  <si>
    <t xml:space="preserve">    5. I Anti-Basileus travel/lodging</t>
  </si>
  <si>
    <t xml:space="preserve">    6. II Anti-Basileus travel/lodging</t>
  </si>
  <si>
    <t xml:space="preserve">    7. Graduate  Advisor/travel lodging</t>
  </si>
  <si>
    <t xml:space="preserve">    2. Cluster Transportation</t>
  </si>
  <si>
    <t xml:space="preserve">    1. Founders' Day Transportation </t>
  </si>
  <si>
    <t xml:space="preserve">    3. AKA day at the Capitol-Sacramento</t>
  </si>
  <si>
    <t xml:space="preserve">    1. Delegates </t>
  </si>
  <si>
    <t xml:space="preserve">    2. Basileus travel/lodging</t>
  </si>
  <si>
    <t xml:space="preserve">    3. I Anti-Basileus travel/lodging</t>
  </si>
  <si>
    <t xml:space="preserve">    4. II Anti-Basileus travel/lodging</t>
  </si>
  <si>
    <t xml:space="preserve">    5. Graduate Advisor</t>
  </si>
  <si>
    <t>TOTAL CONFERENCE EXPENSES</t>
  </si>
  <si>
    <t>TOTAL NATIONAL OFFICE EXPENSES</t>
  </si>
  <si>
    <t xml:space="preserve">  A.  Basileus</t>
  </si>
  <si>
    <t xml:space="preserve">  B.  Anti-Basileus I</t>
  </si>
  <si>
    <t xml:space="preserve">  C.  Anti-Basileus II</t>
  </si>
  <si>
    <t xml:space="preserve">  D. Graduate Advisor </t>
  </si>
  <si>
    <t xml:space="preserve">  E.  Epistoleus - Mailings</t>
  </si>
  <si>
    <t xml:space="preserve">  F.  Grammateus</t>
  </si>
  <si>
    <t xml:space="preserve">  G.  Pecunious Grammateus</t>
  </si>
  <si>
    <t xml:space="preserve">  H. Tamiouchos</t>
  </si>
  <si>
    <t xml:space="preserve">  I.  Ivy Leaf Reporter</t>
  </si>
  <si>
    <t xml:space="preserve">  J.  Anti-Grammateus</t>
  </si>
  <si>
    <t xml:space="preserve">  K. Hodegos -- for Hospitality: birthdays, visitors</t>
  </si>
  <si>
    <t>TOTAL OFFICER EXPENSES</t>
  </si>
  <si>
    <t>III.  OFFICER EXPENSES</t>
  </si>
  <si>
    <t>IV.  OPERATIONAL EXPENSES</t>
  </si>
  <si>
    <t xml:space="preserve">  A.  Chapter Directory</t>
  </si>
  <si>
    <t xml:space="preserve">  B.  Bonding Insurance/Certificate</t>
  </si>
  <si>
    <t xml:space="preserve">  C.  PO Box Fee</t>
  </si>
  <si>
    <t xml:space="preserve">  D.  Facility Lease/Rental</t>
  </si>
  <si>
    <t xml:space="preserve">  E.  Pan-Hellenic Council </t>
  </si>
  <si>
    <t xml:space="preserve">  F.  Membership</t>
  </si>
  <si>
    <t xml:space="preserve">  G.  Retreat</t>
  </si>
  <si>
    <t xml:space="preserve">  H.  Network raffle supplies</t>
  </si>
  <si>
    <t xml:space="preserve">  I.  AT&amp;T Messaging Center Telephone</t>
  </si>
  <si>
    <t xml:space="preserve">  J.  Chapter Website</t>
  </si>
  <si>
    <t xml:space="preserve">  K. Bank Charges</t>
  </si>
  <si>
    <t xml:space="preserve">  M. EXO Chapter Expenses</t>
  </si>
  <si>
    <t>V. MISCELLANEOUS EXPENSES</t>
  </si>
  <si>
    <t>TOTAL PROJECTED EXPENSES</t>
  </si>
  <si>
    <t>minus</t>
  </si>
  <si>
    <t xml:space="preserve">TOTAL PROJECTED INCOME </t>
  </si>
  <si>
    <t>equals</t>
  </si>
  <si>
    <t>CONTINGENCY</t>
  </si>
  <si>
    <t>10% Late fees are assessed on Per Capita $12.50</t>
  </si>
  <si>
    <t>I.  NATIONAL OFFICE EXPENSES</t>
  </si>
  <si>
    <t xml:space="preserve">    3. Boule Program Ad</t>
  </si>
  <si>
    <t xml:space="preserve">    7. Award Fee/Exhibits/Scrap book</t>
  </si>
  <si>
    <t xml:space="preserve">    4. Basileus travel/lodging for additional meetings</t>
  </si>
  <si>
    <t xml:space="preserve">  C.  Other Conferences/Meetings Expenses</t>
  </si>
  <si>
    <t xml:space="preserve">  A.  Regular members (life, includes Golden who are not life)</t>
  </si>
  <si>
    <t xml:space="preserve">  A.  Deb Ball</t>
  </si>
  <si>
    <t xml:space="preserve">  L.  External Audit</t>
  </si>
  <si>
    <t xml:space="preserve">  E.  Bereavement Committee Donations</t>
  </si>
  <si>
    <t xml:space="preserve">  M. Bereavement Committee paid from donations</t>
  </si>
  <si>
    <t xml:space="preserve">  N. Historian / Storage  </t>
  </si>
  <si>
    <t xml:space="preserve">  P. Standards</t>
  </si>
  <si>
    <t xml:space="preserve">  Q. Nominating Committee</t>
  </si>
  <si>
    <t xml:space="preserve">  R. Regional Officer(s)/International Officer(s)</t>
  </si>
  <si>
    <t xml:space="preserve">  S.  Archives</t>
  </si>
  <si>
    <t xml:space="preserve">  T. connections committee</t>
  </si>
  <si>
    <t xml:space="preserve">  O.  Parliamentarian</t>
  </si>
  <si>
    <t xml:space="preserve">  U. Other</t>
  </si>
  <si>
    <t xml:space="preserve">       1.  Sisterly Yours</t>
  </si>
  <si>
    <t xml:space="preserve">       2.  Reactivation</t>
  </si>
  <si>
    <t xml:space="preserve">  L. Hodegos --for courtesies: bereavement etc.</t>
  </si>
  <si>
    <t>Subtotal for Other Conferences Expenses</t>
  </si>
  <si>
    <t>Subtotal for Regional Conference Expenses</t>
  </si>
  <si>
    <t>Subtotal for Boule Expenses</t>
  </si>
  <si>
    <t xml:space="preserve">  A. Ways and Means</t>
  </si>
  <si>
    <t xml:space="preserve">  C.  Per Capita </t>
  </si>
  <si>
    <t xml:space="preserve">  P.  MLK Breakfast YMCA (in &amp; out)</t>
  </si>
  <si>
    <t xml:space="preserve">  S.  Backpacks order (in &amp; out)</t>
  </si>
  <si>
    <t xml:space="preserve">  R.  American Heart Association (AHA) Donations</t>
  </si>
  <si>
    <t xml:space="preserve">  H.  Member Transfers</t>
  </si>
  <si>
    <t xml:space="preserve">   W.  2017 overpaid dues</t>
  </si>
  <si>
    <t xml:space="preserve">  F.  In &amp; Out Transactions</t>
  </si>
  <si>
    <t xml:space="preserve">  B.  Regional Conference 2018</t>
  </si>
  <si>
    <t xml:space="preserve">  </t>
  </si>
  <si>
    <r>
      <t xml:space="preserve">  </t>
    </r>
    <r>
      <rPr>
        <sz val="10"/>
        <color theme="8"/>
        <rFont val="Calibri (Body)"/>
      </rPr>
      <t xml:space="preserve"> </t>
    </r>
    <r>
      <rPr>
        <sz val="10"/>
        <color theme="1"/>
        <rFont val="Calibri (Body)"/>
      </rPr>
      <t xml:space="preserve">8. </t>
    </r>
    <r>
      <rPr>
        <sz val="10"/>
        <color theme="1"/>
        <rFont val="Calibri"/>
        <family val="2"/>
        <scheme val="minor"/>
      </rPr>
      <t xml:space="preserve"> Regional Ad Fee</t>
    </r>
  </si>
  <si>
    <t xml:space="preserve">    6. Leader ship Conference for 2018</t>
  </si>
  <si>
    <t xml:space="preserve">    7. Undergraduate Roundup for 2018</t>
  </si>
  <si>
    <t xml:space="preserve">  G.  2018 Federal Taxes</t>
  </si>
  <si>
    <t xml:space="preserve">   F.  2018 overpaid dues</t>
  </si>
  <si>
    <t>SUBTOTAL OPERATIONAL EXPENSES</t>
  </si>
  <si>
    <t xml:space="preserve">  Q.  Sisterly Relations</t>
  </si>
  <si>
    <t xml:space="preserve">  T.  Play Tickets (in &amp; out)</t>
  </si>
  <si>
    <t>TOTAL OPERATIONS EXPENSES</t>
  </si>
  <si>
    <t xml:space="preserve">     3.  Play tickets</t>
  </si>
  <si>
    <r>
      <t xml:space="preserve">     1.  </t>
    </r>
    <r>
      <rPr>
        <sz val="10"/>
        <color theme="1"/>
        <rFont val="Calibri (Body)"/>
      </rPr>
      <t>MLK breakfast YMCA</t>
    </r>
  </si>
  <si>
    <r>
      <t xml:space="preserve">     2.  </t>
    </r>
    <r>
      <rPr>
        <sz val="10"/>
        <color theme="1"/>
        <rFont val="Calibri"/>
        <family val="2"/>
        <scheme val="minor"/>
      </rPr>
      <t>donations/orders</t>
    </r>
  </si>
  <si>
    <t>U.  Honey Do Event (in &amp; out)</t>
  </si>
  <si>
    <t xml:space="preserve">  N. Catered Food for meetings fm assessment</t>
  </si>
  <si>
    <t xml:space="preserve">  O.  Deb ball assessment</t>
  </si>
  <si>
    <t xml:space="preserve">   V.  2018 Federal and state Taxes</t>
  </si>
  <si>
    <t xml:space="preserve">  A.  Boule 2020-- 1/2</t>
  </si>
  <si>
    <t>This contingency allows us to pay for unexpected</t>
  </si>
  <si>
    <t>operations expenses that may come up in 2018:</t>
  </si>
  <si>
    <t>depends on income</t>
  </si>
  <si>
    <t>2018 DUES SCHEDULE</t>
  </si>
  <si>
    <t xml:space="preserve">BEGINNING BALANCE </t>
  </si>
  <si>
    <t>GOLDEN AND LIFE.                                            $145.00</t>
  </si>
  <si>
    <t>EAF &amp;</t>
  </si>
  <si>
    <t>ASSESSMENT ($10+110+25)</t>
  </si>
  <si>
    <t>LIFE MEMBERS                                                   $310.00</t>
  </si>
  <si>
    <t>Local Dues &amp; ASSESSMENT</t>
  </si>
  <si>
    <t>($10+165+110+25)</t>
  </si>
  <si>
    <t>GOLDEN, NOT LIFE.                                           $435.00</t>
  </si>
  <si>
    <t>Per Capita, Local  dues &amp; ASSESSMENT</t>
  </si>
  <si>
    <t>REGULAR, NOT LIFE MEMBERS                       $435.00</t>
  </si>
  <si>
    <t>Per Capita, Local  dues &amp; AASSESSMENT</t>
  </si>
  <si>
    <t>($10+125+165+110+25)</t>
  </si>
  <si>
    <t>REACTIVATIONS                                                $455.00</t>
  </si>
  <si>
    <t>($10+145+165+110+25)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</si>
</sst>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rgb="FFFF33CC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i/>
      <sz val="10"/>
      <color theme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theme="8"/>
      <name val="Calibri (Body)"/>
    </font>
    <font>
      <sz val="10"/>
      <color theme="4"/>
      <name val="Calibri"/>
      <family val="2"/>
      <scheme val="minor"/>
    </font>
    <font>
      <sz val="10"/>
      <color theme="1"/>
      <name val="Calibri (Body)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64" fontId="4" fillId="0" borderId="0" xfId="0" applyNumberFormat="1" applyFont="1"/>
    <xf numFmtId="0" fontId="5" fillId="0" borderId="0" xfId="0" applyFont="1"/>
    <xf numFmtId="164" fontId="6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3" applyNumberFormat="1" applyFont="1"/>
    <xf numFmtId="0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NumberFormat="1" applyFont="1"/>
    <xf numFmtId="44" fontId="2" fillId="0" borderId="0" xfId="0" applyNumberFormat="1" applyFont="1"/>
    <xf numFmtId="44" fontId="5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44" fontId="12" fillId="0" borderId="0" xfId="0" applyNumberFormat="1" applyFont="1"/>
    <xf numFmtId="0" fontId="12" fillId="0" borderId="0" xfId="0" applyNumberFormat="1" applyFont="1"/>
    <xf numFmtId="164" fontId="14" fillId="0" borderId="0" xfId="0" applyNumberFormat="1" applyFont="1"/>
    <xf numFmtId="0" fontId="15" fillId="0" borderId="0" xfId="0" applyFont="1"/>
    <xf numFmtId="44" fontId="14" fillId="0" borderId="0" xfId="0" applyNumberFormat="1" applyFont="1"/>
    <xf numFmtId="0" fontId="12" fillId="0" borderId="0" xfId="3" applyNumberFormat="1" applyFont="1"/>
    <xf numFmtId="44" fontId="12" fillId="0" borderId="0" xfId="3" applyFont="1"/>
    <xf numFmtId="164" fontId="16" fillId="0" borderId="0" xfId="0" applyNumberFormat="1" applyFont="1"/>
    <xf numFmtId="0" fontId="17" fillId="0" borderId="0" xfId="0" applyFont="1"/>
    <xf numFmtId="0" fontId="2" fillId="2" borderId="0" xfId="0" applyFont="1" applyFill="1"/>
    <xf numFmtId="164" fontId="4" fillId="2" borderId="0" xfId="0" applyNumberFormat="1" applyFont="1" applyFill="1"/>
    <xf numFmtId="0" fontId="17" fillId="2" borderId="0" xfId="0" applyFont="1" applyFill="1" applyAlignment="1">
      <alignment wrapText="1"/>
    </xf>
    <xf numFmtId="0" fontId="18" fillId="0" borderId="0" xfId="0" applyFont="1"/>
    <xf numFmtId="0" fontId="2" fillId="0" borderId="0" xfId="0" applyFont="1" applyFill="1"/>
    <xf numFmtId="164" fontId="4" fillId="0" borderId="0" xfId="0" applyNumberFormat="1" applyFont="1" applyFill="1"/>
    <xf numFmtId="0" fontId="17" fillId="0" borderId="0" xfId="0" applyFont="1" applyFill="1" applyAlignment="1">
      <alignment wrapText="1"/>
    </xf>
    <xf numFmtId="0" fontId="8" fillId="0" borderId="0" xfId="0" applyFont="1" applyFill="1"/>
    <xf numFmtId="16" fontId="17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/>
    <xf numFmtId="0" fontId="18" fillId="0" borderId="0" xfId="0" applyFont="1" applyAlignment="1">
      <alignment wrapText="1"/>
    </xf>
    <xf numFmtId="0" fontId="19" fillId="0" borderId="0" xfId="0" applyFont="1"/>
    <xf numFmtId="164" fontId="3" fillId="0" borderId="1" xfId="0" applyNumberFormat="1" applyFont="1" applyBorder="1"/>
    <xf numFmtId="0" fontId="22" fillId="0" borderId="0" xfId="0" applyFont="1"/>
    <xf numFmtId="0" fontId="23" fillId="0" borderId="0" xfId="0" applyFont="1"/>
    <xf numFmtId="44" fontId="22" fillId="0" borderId="0" xfId="0" applyNumberFormat="1" applyFont="1"/>
    <xf numFmtId="1" fontId="4" fillId="0" borderId="0" xfId="0" applyNumberFormat="1" applyFont="1"/>
    <xf numFmtId="0" fontId="24" fillId="0" borderId="0" xfId="0" applyFont="1"/>
    <xf numFmtId="0" fontId="25" fillId="0" borderId="0" xfId="0" applyFont="1"/>
    <xf numFmtId="164" fontId="26" fillId="0" borderId="0" xfId="0" applyNumberFormat="1" applyFont="1"/>
    <xf numFmtId="164" fontId="27" fillId="0" borderId="0" xfId="0" applyNumberFormat="1" applyFont="1"/>
    <xf numFmtId="44" fontId="4" fillId="0" borderId="0" xfId="3" applyFont="1"/>
    <xf numFmtId="0" fontId="27" fillId="0" borderId="0" xfId="3" applyNumberFormat="1" applyFont="1"/>
    <xf numFmtId="6" fontId="22" fillId="0" borderId="0" xfId="0" applyNumberFormat="1" applyFont="1"/>
    <xf numFmtId="6" fontId="8" fillId="0" borderId="0" xfId="0" applyNumberFormat="1" applyFont="1"/>
    <xf numFmtId="44" fontId="8" fillId="0" borderId="0" xfId="3" applyFont="1"/>
    <xf numFmtId="164" fontId="3" fillId="0" borderId="0" xfId="0" applyNumberFormat="1" applyFont="1" applyBorder="1"/>
    <xf numFmtId="0" fontId="5" fillId="2" borderId="0" xfId="0" applyFont="1" applyFill="1"/>
    <xf numFmtId="6" fontId="5" fillId="0" borderId="0" xfId="0" applyNumberFormat="1" applyFont="1"/>
    <xf numFmtId="0" fontId="30" fillId="0" borderId="0" xfId="0" applyFont="1"/>
    <xf numFmtId="0" fontId="17" fillId="2" borderId="0" xfId="0" applyFont="1" applyFill="1"/>
    <xf numFmtId="0" fontId="20" fillId="3" borderId="0" xfId="0" applyFont="1" applyFill="1"/>
    <xf numFmtId="0" fontId="2" fillId="3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Currency" xfId="3" builtinId="4"/>
    <cellStyle name="Currency 3" xfId="1"/>
    <cellStyle name="Followed Hyperlink" xfId="5" builtinId="9" hidden="1"/>
    <cellStyle name="Hyperlink" xfId="4" builtinId="8" hidden="1"/>
    <cellStyle name="Normal" xfId="0" builtinId="0"/>
    <cellStyle name="Percent 2" xfId="2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view="pageLayout" zoomScale="110" zoomScaleNormal="98" zoomScalePageLayoutView="98" workbookViewId="0">
      <selection activeCell="F44" sqref="F44"/>
    </sheetView>
  </sheetViews>
  <sheetFormatPr baseColWidth="10" defaultColWidth="9.1640625" defaultRowHeight="14" x14ac:dyDescent="0.2"/>
  <cols>
    <col min="1" max="1" width="3.1640625" style="1" customWidth="1"/>
    <col min="2" max="2" width="34.6640625" style="1" customWidth="1"/>
    <col min="3" max="3" width="7" style="2" customWidth="1"/>
    <col min="4" max="4" width="8.33203125" style="2" customWidth="1"/>
    <col min="5" max="5" width="10.83203125" style="2" customWidth="1"/>
    <col min="6" max="6" width="22.83203125" style="1" customWidth="1"/>
    <col min="7" max="7" width="35" style="9" customWidth="1"/>
    <col min="8" max="9" width="10.83203125" style="1" bestFit="1" customWidth="1"/>
    <col min="10" max="19" width="9.1640625" style="1"/>
    <col min="20" max="20" width="11.83203125" style="1" customWidth="1"/>
    <col min="21" max="21" width="11.6640625" style="1" customWidth="1"/>
    <col min="22" max="16384" width="9.1640625" style="1"/>
  </cols>
  <sheetData>
    <row r="1" spans="1:7" x14ac:dyDescent="0.2">
      <c r="B1" s="59" t="s">
        <v>209</v>
      </c>
      <c r="C1" s="32"/>
      <c r="D1" s="32" t="s">
        <v>6</v>
      </c>
      <c r="E1" s="32">
        <v>11000</v>
      </c>
      <c r="F1" s="33" t="s">
        <v>6</v>
      </c>
    </row>
    <row r="2" spans="1:7" s="35" customFormat="1" x14ac:dyDescent="0.2">
      <c r="C2" s="36"/>
      <c r="D2" s="36"/>
      <c r="E2" s="36"/>
      <c r="F2" s="37"/>
      <c r="G2" s="38"/>
    </row>
    <row r="3" spans="1:7" x14ac:dyDescent="0.2">
      <c r="A3" s="3" t="s">
        <v>0</v>
      </c>
    </row>
    <row r="4" spans="1:7" x14ac:dyDescent="0.2">
      <c r="B4" s="3" t="s">
        <v>1</v>
      </c>
      <c r="C4" s="4" t="s">
        <v>2</v>
      </c>
      <c r="D4" s="4" t="s">
        <v>6</v>
      </c>
      <c r="E4" s="4" t="s">
        <v>3</v>
      </c>
    </row>
    <row r="5" spans="1:7" x14ac:dyDescent="0.2">
      <c r="B5" s="1" t="s">
        <v>94</v>
      </c>
      <c r="C5" s="7">
        <v>92</v>
      </c>
      <c r="D5" s="2">
        <v>125</v>
      </c>
      <c r="E5" s="2">
        <f>C5*D5</f>
        <v>11500</v>
      </c>
      <c r="F5" s="1" t="s">
        <v>6</v>
      </c>
    </row>
    <row r="6" spans="1:7" x14ac:dyDescent="0.2">
      <c r="B6" s="1" t="s">
        <v>95</v>
      </c>
      <c r="C6" s="7">
        <v>44</v>
      </c>
      <c r="D6" s="2">
        <v>0</v>
      </c>
      <c r="F6" s="1" t="s">
        <v>6</v>
      </c>
    </row>
    <row r="7" spans="1:7" x14ac:dyDescent="0.2">
      <c r="B7" s="1" t="s">
        <v>96</v>
      </c>
      <c r="C7" s="8">
        <v>5</v>
      </c>
      <c r="D7" s="2">
        <v>145</v>
      </c>
      <c r="E7" s="2">
        <f>C7*D7</f>
        <v>725</v>
      </c>
    </row>
    <row r="8" spans="1:7" x14ac:dyDescent="0.2">
      <c r="B8" s="1" t="s">
        <v>97</v>
      </c>
      <c r="C8" s="8">
        <v>141</v>
      </c>
      <c r="D8" s="2">
        <v>10</v>
      </c>
      <c r="E8" s="2">
        <f>D8*C8</f>
        <v>1410</v>
      </c>
    </row>
    <row r="9" spans="1:7" x14ac:dyDescent="0.2">
      <c r="C9" s="8" t="s">
        <v>6</v>
      </c>
      <c r="E9" s="2" t="s">
        <v>6</v>
      </c>
    </row>
    <row r="10" spans="1:7" x14ac:dyDescent="0.2">
      <c r="B10" s="3" t="s">
        <v>4</v>
      </c>
      <c r="C10" s="8"/>
    </row>
    <row r="11" spans="1:7" x14ac:dyDescent="0.2">
      <c r="B11" s="6" t="s">
        <v>159</v>
      </c>
      <c r="C11" s="8">
        <v>113</v>
      </c>
      <c r="D11" s="2">
        <v>165</v>
      </c>
      <c r="E11" s="2">
        <f>C11*D11</f>
        <v>18645</v>
      </c>
      <c r="F11" s="43" t="s">
        <v>6</v>
      </c>
      <c r="G11" s="1"/>
    </row>
    <row r="12" spans="1:7" x14ac:dyDescent="0.2">
      <c r="B12" s="6" t="s">
        <v>98</v>
      </c>
      <c r="C12" s="8">
        <v>23</v>
      </c>
      <c r="E12" s="8">
        <f>C12*D12</f>
        <v>0</v>
      </c>
      <c r="F12" s="6"/>
      <c r="G12" s="10"/>
    </row>
    <row r="13" spans="1:7" x14ac:dyDescent="0.2">
      <c r="B13" s="6" t="s">
        <v>96</v>
      </c>
      <c r="C13" s="8">
        <v>5</v>
      </c>
      <c r="D13" s="2">
        <v>165</v>
      </c>
      <c r="E13" s="2">
        <f>C13*D13</f>
        <v>825</v>
      </c>
      <c r="F13" s="6"/>
      <c r="G13" s="10"/>
    </row>
    <row r="14" spans="1:7" x14ac:dyDescent="0.2">
      <c r="C14" s="13">
        <f>SUM(C11:C13)</f>
        <v>141</v>
      </c>
    </row>
    <row r="15" spans="1:7" x14ac:dyDescent="0.2">
      <c r="B15" s="3" t="s">
        <v>5</v>
      </c>
      <c r="G15" s="45" t="s">
        <v>6</v>
      </c>
    </row>
    <row r="16" spans="1:7" x14ac:dyDescent="0.2">
      <c r="B16" s="1" t="s">
        <v>160</v>
      </c>
      <c r="C16" s="8">
        <v>141</v>
      </c>
      <c r="D16" s="2">
        <v>110</v>
      </c>
      <c r="E16" s="2">
        <f>C16*D16</f>
        <v>15510</v>
      </c>
      <c r="F16" s="1" t="s">
        <v>6</v>
      </c>
      <c r="G16" s="45" t="s">
        <v>6</v>
      </c>
    </row>
    <row r="17" spans="1:7" x14ac:dyDescent="0.2">
      <c r="B17" s="1" t="s">
        <v>85</v>
      </c>
      <c r="C17" s="48">
        <v>141</v>
      </c>
      <c r="D17" s="2">
        <v>25</v>
      </c>
      <c r="E17" s="2">
        <f>SUM(C17*D17)</f>
        <v>3525</v>
      </c>
      <c r="F17" s="30" t="s">
        <v>6</v>
      </c>
      <c r="G17" s="45" t="s">
        <v>6</v>
      </c>
    </row>
    <row r="18" spans="1:7" x14ac:dyDescent="0.2">
      <c r="F18" s="30"/>
      <c r="G18" s="45" t="s">
        <v>6</v>
      </c>
    </row>
    <row r="19" spans="1:7" x14ac:dyDescent="0.2">
      <c r="B19" s="3" t="s">
        <v>68</v>
      </c>
      <c r="G19" s="45" t="s">
        <v>6</v>
      </c>
    </row>
    <row r="20" spans="1:7" x14ac:dyDescent="0.2">
      <c r="B20" s="1" t="s">
        <v>88</v>
      </c>
      <c r="C20" s="8">
        <v>6</v>
      </c>
      <c r="D20" s="2">
        <v>12.5</v>
      </c>
      <c r="E20" s="2">
        <f>C20*D20</f>
        <v>75</v>
      </c>
      <c r="G20" s="45" t="s">
        <v>6</v>
      </c>
    </row>
    <row r="21" spans="1:7" x14ac:dyDescent="0.2">
      <c r="B21" s="1" t="s">
        <v>89</v>
      </c>
      <c r="C21" s="8">
        <v>6</v>
      </c>
      <c r="D21" s="2">
        <v>16.5</v>
      </c>
      <c r="E21" s="2">
        <f>C21*D21</f>
        <v>99</v>
      </c>
      <c r="G21" s="45" t="s">
        <v>6</v>
      </c>
    </row>
    <row r="22" spans="1:7" x14ac:dyDescent="0.2">
      <c r="B22" s="3" t="s">
        <v>86</v>
      </c>
      <c r="C22" s="4"/>
      <c r="D22" s="4" t="s">
        <v>6</v>
      </c>
      <c r="E22" s="4">
        <f>SUM(E1:E21)</f>
        <v>63314</v>
      </c>
      <c r="G22" s="45" t="s">
        <v>6</v>
      </c>
    </row>
    <row r="23" spans="1:7" x14ac:dyDescent="0.2">
      <c r="B23" s="3"/>
      <c r="C23" s="4"/>
      <c r="D23" s="4"/>
      <c r="E23" s="4"/>
    </row>
    <row r="24" spans="1:7" x14ac:dyDescent="0.2">
      <c r="B24" s="3" t="s">
        <v>87</v>
      </c>
    </row>
    <row r="25" spans="1:7" x14ac:dyDescent="0.2">
      <c r="B25" s="1" t="s">
        <v>178</v>
      </c>
      <c r="E25" s="2">
        <v>300</v>
      </c>
      <c r="F25" s="1" t="s">
        <v>6</v>
      </c>
    </row>
    <row r="26" spans="1:7" x14ac:dyDescent="0.2">
      <c r="B26" s="1" t="s">
        <v>90</v>
      </c>
      <c r="E26" s="2">
        <v>300</v>
      </c>
      <c r="F26" s="1" t="s">
        <v>6</v>
      </c>
    </row>
    <row r="27" spans="1:7" x14ac:dyDescent="0.2">
      <c r="B27" s="1" t="s">
        <v>91</v>
      </c>
      <c r="C27" s="8"/>
      <c r="E27" s="2">
        <v>50</v>
      </c>
    </row>
    <row r="28" spans="1:7" x14ac:dyDescent="0.2">
      <c r="B28" s="1" t="s">
        <v>92</v>
      </c>
      <c r="C28" s="8"/>
      <c r="E28" s="2">
        <v>220</v>
      </c>
      <c r="F28" s="1" t="s">
        <v>6</v>
      </c>
    </row>
    <row r="29" spans="1:7" x14ac:dyDescent="0.2">
      <c r="A29" s="1" t="s">
        <v>6</v>
      </c>
      <c r="B29" s="1" t="s">
        <v>162</v>
      </c>
      <c r="C29" s="8"/>
      <c r="E29" s="2">
        <v>0</v>
      </c>
      <c r="F29" s="1" t="s">
        <v>6</v>
      </c>
    </row>
    <row r="30" spans="1:7" x14ac:dyDescent="0.2">
      <c r="B30" s="3" t="s">
        <v>185</v>
      </c>
      <c r="C30" s="8"/>
    </row>
    <row r="31" spans="1:7" x14ac:dyDescent="0.2">
      <c r="B31" s="1" t="s">
        <v>198</v>
      </c>
      <c r="C31" s="8"/>
    </row>
    <row r="32" spans="1:7" x14ac:dyDescent="0.2">
      <c r="B32" s="3" t="s">
        <v>199</v>
      </c>
      <c r="C32" s="8"/>
    </row>
    <row r="33" spans="1:21" x14ac:dyDescent="0.2">
      <c r="B33" s="3" t="s">
        <v>197</v>
      </c>
      <c r="C33" s="8"/>
    </row>
    <row r="34" spans="1:21" x14ac:dyDescent="0.2">
      <c r="B34" s="3" t="s">
        <v>191</v>
      </c>
      <c r="C34" s="8"/>
      <c r="E34" s="2">
        <v>1500</v>
      </c>
      <c r="F34" s="1" t="s">
        <v>6</v>
      </c>
    </row>
    <row r="35" spans="1:21" x14ac:dyDescent="0.2">
      <c r="B35" s="3" t="s">
        <v>192</v>
      </c>
      <c r="C35" s="8"/>
    </row>
    <row r="36" spans="1:21" x14ac:dyDescent="0.2">
      <c r="C36" s="8"/>
    </row>
    <row r="37" spans="1:21" x14ac:dyDescent="0.2">
      <c r="A37" s="1" t="s">
        <v>6</v>
      </c>
      <c r="B37" s="3" t="s">
        <v>93</v>
      </c>
      <c r="C37" s="8"/>
      <c r="E37" s="4">
        <f>SUM(E25:E35)</f>
        <v>2370</v>
      </c>
    </row>
    <row r="39" spans="1:21" s="3" customFormat="1" ht="15" x14ac:dyDescent="0.2">
      <c r="A39" s="3" t="s">
        <v>7</v>
      </c>
      <c r="C39" s="4"/>
      <c r="D39" s="4"/>
      <c r="E39" s="44">
        <f>SUM(E22,E37)</f>
        <v>65684</v>
      </c>
      <c r="G39" s="11"/>
    </row>
    <row r="40" spans="1:21" s="3" customFormat="1" ht="15" x14ac:dyDescent="0.2">
      <c r="C40" s="4"/>
      <c r="D40" s="4"/>
      <c r="E40" s="58"/>
      <c r="G40" s="11"/>
    </row>
    <row r="41" spans="1:21" x14ac:dyDescent="0.2">
      <c r="A41" s="3" t="s">
        <v>8</v>
      </c>
      <c r="B41" s="3"/>
    </row>
    <row r="42" spans="1:21" x14ac:dyDescent="0.2">
      <c r="A42" s="1" t="s">
        <v>6</v>
      </c>
      <c r="M42" s="65"/>
      <c r="N42" s="66"/>
      <c r="O42" s="66"/>
    </row>
    <row r="43" spans="1:21" x14ac:dyDescent="0.2">
      <c r="B43" s="3" t="s">
        <v>154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">
      <c r="B44" s="1" t="s">
        <v>99</v>
      </c>
      <c r="D44" s="2">
        <v>300</v>
      </c>
      <c r="E44" s="2">
        <v>300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">
      <c r="B45" s="1" t="s">
        <v>100</v>
      </c>
      <c r="D45" s="2">
        <v>300</v>
      </c>
      <c r="E45" s="2">
        <v>300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">
      <c r="B46" s="1" t="s">
        <v>179</v>
      </c>
      <c r="C46" s="8">
        <v>92</v>
      </c>
      <c r="D46" s="2">
        <v>125</v>
      </c>
      <c r="E46" s="2">
        <f>C46*D46</f>
        <v>11500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">
      <c r="B47" s="1" t="s">
        <v>101</v>
      </c>
      <c r="C47" s="8">
        <v>141</v>
      </c>
      <c r="D47" s="2">
        <v>10</v>
      </c>
      <c r="E47" s="2">
        <f>C47*D47</f>
        <v>1410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">
      <c r="B48" s="1" t="s">
        <v>102</v>
      </c>
      <c r="C48" s="8">
        <v>6</v>
      </c>
      <c r="D48" s="53">
        <v>12.5</v>
      </c>
      <c r="E48" s="2">
        <f>(C48*D48)</f>
        <v>75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x14ac:dyDescent="0.2">
      <c r="B49" s="1" t="s">
        <v>103</v>
      </c>
      <c r="C49" s="8">
        <v>5</v>
      </c>
      <c r="D49" s="2">
        <v>145</v>
      </c>
      <c r="E49" s="2">
        <f>C49*D49</f>
        <v>725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21" x14ac:dyDescent="0.2">
      <c r="B50" s="1" t="s">
        <v>104</v>
      </c>
      <c r="C50" s="8">
        <v>141</v>
      </c>
      <c r="D50" s="2">
        <v>10</v>
      </c>
      <c r="E50" s="2">
        <f>SUM(C50*D50)</f>
        <v>1410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2:21" x14ac:dyDescent="0.2">
      <c r="B51" s="1" t="s">
        <v>183</v>
      </c>
      <c r="C51" s="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2:21" s="3" customFormat="1" x14ac:dyDescent="0.2">
      <c r="B52" s="3" t="s">
        <v>120</v>
      </c>
      <c r="C52" s="4"/>
      <c r="D52" s="4"/>
      <c r="E52" s="4">
        <f>SUM(E44:E51)</f>
        <v>15720</v>
      </c>
      <c r="F52" s="3" t="s">
        <v>6</v>
      </c>
      <c r="G52" s="11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4"/>
      <c r="U52" s="14"/>
    </row>
    <row r="53" spans="2:21" x14ac:dyDescent="0.2"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s="3" customFormat="1" x14ac:dyDescent="0.2">
      <c r="B54" s="3" t="s">
        <v>16</v>
      </c>
      <c r="C54" s="4"/>
      <c r="D54" s="4"/>
      <c r="E54" s="4"/>
      <c r="G54" s="11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4"/>
      <c r="U54" s="14"/>
    </row>
    <row r="55" spans="2:21" x14ac:dyDescent="0.2">
      <c r="B55" s="1" t="s">
        <v>204</v>
      </c>
      <c r="F55" s="39" t="s">
        <v>6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x14ac:dyDescent="0.2">
      <c r="B56" s="1" t="s">
        <v>105</v>
      </c>
      <c r="C56" s="54">
        <v>11</v>
      </c>
      <c r="D56" s="2">
        <v>262.5</v>
      </c>
      <c r="E56" s="52">
        <f>(11*262.5)</f>
        <v>2887.5</v>
      </c>
      <c r="F56" s="45" t="s">
        <v>6</v>
      </c>
      <c r="G56" s="45" t="s">
        <v>6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x14ac:dyDescent="0.2">
      <c r="B57" s="1" t="s">
        <v>106</v>
      </c>
      <c r="E57" s="2">
        <v>250</v>
      </c>
      <c r="F57" s="55" t="s">
        <v>6</v>
      </c>
      <c r="G57" s="55" t="s">
        <v>6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x14ac:dyDescent="0.2">
      <c r="B58" s="1" t="s">
        <v>155</v>
      </c>
      <c r="E58" s="2">
        <v>250</v>
      </c>
      <c r="F58" s="56" t="s">
        <v>6</v>
      </c>
      <c r="G58" s="56" t="s">
        <v>6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x14ac:dyDescent="0.2">
      <c r="B59" s="1" t="s">
        <v>107</v>
      </c>
      <c r="E59" s="2">
        <v>350</v>
      </c>
      <c r="F59" s="57" t="s">
        <v>6</v>
      </c>
      <c r="G59" s="57" t="s">
        <v>6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x14ac:dyDescent="0.2">
      <c r="B60" s="1" t="s">
        <v>108</v>
      </c>
      <c r="E60" s="2">
        <v>200</v>
      </c>
      <c r="F60" s="57" t="s">
        <v>6</v>
      </c>
      <c r="G60" s="57" t="s">
        <v>6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x14ac:dyDescent="0.2">
      <c r="B61" s="1" t="s">
        <v>109</v>
      </c>
      <c r="E61" s="2">
        <v>200</v>
      </c>
      <c r="F61" s="57" t="s">
        <v>6</v>
      </c>
      <c r="G61" s="57" t="s">
        <v>6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x14ac:dyDescent="0.2">
      <c r="B62" s="1" t="s">
        <v>110</v>
      </c>
      <c r="E62" s="2">
        <v>200</v>
      </c>
      <c r="F62" s="57" t="s">
        <v>6</v>
      </c>
      <c r="G62" s="57" t="s">
        <v>6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s="3" customFormat="1" x14ac:dyDescent="0.2">
      <c r="B63" s="3" t="s">
        <v>177</v>
      </c>
      <c r="C63" s="4"/>
      <c r="D63" s="4"/>
      <c r="E63" s="4">
        <f>SUM(E56:E62)</f>
        <v>4337.5</v>
      </c>
      <c r="G63" s="11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4"/>
      <c r="U63" s="14"/>
    </row>
    <row r="64" spans="2:21" s="3" customFormat="1" x14ac:dyDescent="0.2">
      <c r="B64" s="3" t="s">
        <v>186</v>
      </c>
      <c r="C64" s="4"/>
      <c r="D64" s="4"/>
      <c r="E64" s="4"/>
      <c r="G64" s="11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4"/>
      <c r="U64" s="14"/>
    </row>
    <row r="65" spans="2:21" x14ac:dyDescent="0.2">
      <c r="B65" s="1" t="s">
        <v>114</v>
      </c>
      <c r="C65" s="13">
        <v>11</v>
      </c>
      <c r="D65" s="2">
        <v>175</v>
      </c>
      <c r="E65" s="4">
        <f>(C65*D65)</f>
        <v>1925</v>
      </c>
      <c r="F65" s="45" t="s">
        <v>6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2:21" x14ac:dyDescent="0.2">
      <c r="B66" s="1" t="s">
        <v>115</v>
      </c>
      <c r="E66" s="2">
        <v>500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2:21" x14ac:dyDescent="0.2">
      <c r="B67" s="1" t="s">
        <v>116</v>
      </c>
      <c r="E67" s="2">
        <v>400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2:21" x14ac:dyDescent="0.2">
      <c r="B68" s="1" t="s">
        <v>117</v>
      </c>
      <c r="E68" s="2">
        <v>400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2:21" x14ac:dyDescent="0.2">
      <c r="B69" s="1" t="s">
        <v>118</v>
      </c>
      <c r="E69" s="52">
        <v>300</v>
      </c>
      <c r="F69" s="45" t="s">
        <v>6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2:21" x14ac:dyDescent="0.2">
      <c r="B70" s="1" t="s">
        <v>156</v>
      </c>
      <c r="E70" s="52">
        <v>450</v>
      </c>
      <c r="F70" s="30" t="s">
        <v>6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2:21" x14ac:dyDescent="0.2">
      <c r="B71" s="1" t="s">
        <v>188</v>
      </c>
      <c r="E71" s="2">
        <v>300</v>
      </c>
      <c r="F71" s="3" t="s">
        <v>187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2:21" s="3" customFormat="1" x14ac:dyDescent="0.2">
      <c r="B72" s="3" t="s">
        <v>176</v>
      </c>
      <c r="C72" s="4"/>
      <c r="D72" s="4"/>
      <c r="E72" s="4">
        <f>SUM(E65:E71)</f>
        <v>4275</v>
      </c>
      <c r="G72" s="11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4"/>
      <c r="U72" s="14"/>
    </row>
    <row r="73" spans="2:21" s="3" customFormat="1" x14ac:dyDescent="0.2">
      <c r="B73" s="3" t="s">
        <v>158</v>
      </c>
      <c r="C73" s="4"/>
      <c r="D73" s="4"/>
      <c r="E73" s="4"/>
      <c r="G73" s="11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4"/>
      <c r="U73" s="14"/>
    </row>
    <row r="74" spans="2:21" x14ac:dyDescent="0.2">
      <c r="B74" s="1" t="s">
        <v>112</v>
      </c>
      <c r="D74" s="2" t="s">
        <v>6</v>
      </c>
      <c r="E74" s="2">
        <v>500</v>
      </c>
      <c r="F74" s="34" t="s">
        <v>6</v>
      </c>
      <c r="G74" s="3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2:21" x14ac:dyDescent="0.2">
      <c r="B75" s="1" t="s">
        <v>111</v>
      </c>
      <c r="E75" s="2">
        <v>500</v>
      </c>
      <c r="F75" s="34"/>
      <c r="G75" s="3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2:21" x14ac:dyDescent="0.2">
      <c r="B76" s="1" t="s">
        <v>113</v>
      </c>
      <c r="E76" s="52">
        <v>500</v>
      </c>
      <c r="F76" s="34" t="s">
        <v>6</v>
      </c>
      <c r="G76" s="45" t="s">
        <v>6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2:21" x14ac:dyDescent="0.2">
      <c r="B77" s="1" t="s">
        <v>157</v>
      </c>
      <c r="E77" s="2">
        <v>500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2:21" x14ac:dyDescent="0.2">
      <c r="B78" s="1" t="s">
        <v>189</v>
      </c>
      <c r="E78" s="2">
        <v>0</v>
      </c>
      <c r="F78" s="30" t="s">
        <v>6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2:21" x14ac:dyDescent="0.2">
      <c r="B79" s="1" t="s">
        <v>190</v>
      </c>
      <c r="E79" s="2">
        <v>200</v>
      </c>
      <c r="F79" s="30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2:21" x14ac:dyDescent="0.2">
      <c r="B80" s="3" t="s">
        <v>175</v>
      </c>
      <c r="E80" s="4">
        <f>SUM(E74:E79)</f>
        <v>2200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2:21" x14ac:dyDescent="0.2">
      <c r="B81" s="3" t="s">
        <v>119</v>
      </c>
      <c r="E81" s="4">
        <f>SUM(E63,E72,E80)</f>
        <v>10812.5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2:21" x14ac:dyDescent="0.2">
      <c r="B82" s="3"/>
      <c r="E82" s="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1" s="3" customFormat="1" x14ac:dyDescent="0.2">
      <c r="B83" s="3" t="s">
        <v>133</v>
      </c>
      <c r="C83" s="4"/>
      <c r="D83" s="4"/>
      <c r="E83" s="4"/>
      <c r="G83" s="11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4"/>
      <c r="U83" s="14"/>
    </row>
    <row r="84" spans="2:21" x14ac:dyDescent="0.2">
      <c r="B84" s="1" t="s">
        <v>121</v>
      </c>
      <c r="E84" s="2">
        <v>1000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 x14ac:dyDescent="0.2">
      <c r="B85" s="1" t="s">
        <v>122</v>
      </c>
      <c r="E85" s="2">
        <v>500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 x14ac:dyDescent="0.2">
      <c r="B86" s="1" t="s">
        <v>123</v>
      </c>
      <c r="E86" s="2">
        <v>500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2:21" x14ac:dyDescent="0.2">
      <c r="B87" s="1" t="s">
        <v>124</v>
      </c>
      <c r="E87" s="2">
        <v>600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2:21" x14ac:dyDescent="0.2">
      <c r="B88" s="1" t="s">
        <v>125</v>
      </c>
      <c r="E88" s="2">
        <v>400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2:21" x14ac:dyDescent="0.2">
      <c r="B89" s="1" t="s">
        <v>126</v>
      </c>
      <c r="E89" s="2">
        <v>400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2:21" x14ac:dyDescent="0.2">
      <c r="B90" s="1" t="s">
        <v>127</v>
      </c>
      <c r="E90" s="2">
        <v>200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2:21" x14ac:dyDescent="0.2">
      <c r="B91" s="1" t="s">
        <v>128</v>
      </c>
      <c r="E91" s="2">
        <v>400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2:21" x14ac:dyDescent="0.2">
      <c r="B92" s="1" t="s">
        <v>129</v>
      </c>
      <c r="E92" s="2">
        <v>700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2:21" x14ac:dyDescent="0.2">
      <c r="B93" s="1" t="s">
        <v>130</v>
      </c>
      <c r="E93" s="2">
        <v>100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2:21" x14ac:dyDescent="0.2">
      <c r="B94" s="1" t="s">
        <v>131</v>
      </c>
      <c r="E94" s="2">
        <v>800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2:21" x14ac:dyDescent="0.2">
      <c r="B95" s="1" t="s">
        <v>174</v>
      </c>
      <c r="E95" s="2">
        <v>800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2:21" x14ac:dyDescent="0.2">
      <c r="B96" s="1" t="s">
        <v>163</v>
      </c>
      <c r="E96" s="2">
        <v>0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2:21" x14ac:dyDescent="0.2">
      <c r="B97" s="1" t="s">
        <v>164</v>
      </c>
      <c r="C97" s="8">
        <v>12</v>
      </c>
      <c r="D97" s="2">
        <v>248</v>
      </c>
      <c r="E97" s="2">
        <f>(C97*D97)</f>
        <v>2976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2:21" x14ac:dyDescent="0.2">
      <c r="B98" s="1" t="s">
        <v>170</v>
      </c>
      <c r="E98" s="2">
        <v>100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2:21" x14ac:dyDescent="0.2">
      <c r="B99" s="1" t="s">
        <v>165</v>
      </c>
      <c r="E99" s="2">
        <v>700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2:21" x14ac:dyDescent="0.2">
      <c r="B100" s="1" t="s">
        <v>166</v>
      </c>
      <c r="E100" s="2">
        <v>100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2:21" x14ac:dyDescent="0.2">
      <c r="B101" s="1" t="s">
        <v>167</v>
      </c>
      <c r="E101" s="2">
        <v>500</v>
      </c>
      <c r="F101" s="30" t="s">
        <v>6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2:21" x14ac:dyDescent="0.2">
      <c r="B102" s="1" t="s">
        <v>168</v>
      </c>
      <c r="E102" s="2">
        <v>500</v>
      </c>
      <c r="F102" s="30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2:21" x14ac:dyDescent="0.2">
      <c r="B103" s="1" t="s">
        <v>169</v>
      </c>
      <c r="E103" s="2">
        <v>100</v>
      </c>
      <c r="F103" s="30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2:21" x14ac:dyDescent="0.2">
      <c r="B104" s="1" t="s">
        <v>171</v>
      </c>
      <c r="E104" s="2">
        <v>0</v>
      </c>
      <c r="F104" s="30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21" s="3" customFormat="1" x14ac:dyDescent="0.2">
      <c r="B105" s="3" t="s">
        <v>132</v>
      </c>
      <c r="C105" s="4"/>
      <c r="D105" s="4"/>
      <c r="E105" s="51">
        <f>SUM(E84:E104)</f>
        <v>11376</v>
      </c>
      <c r="G105" s="11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4"/>
      <c r="U105" s="14"/>
    </row>
    <row r="106" spans="2:21" x14ac:dyDescent="0.2"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2:21" s="3" customFormat="1" x14ac:dyDescent="0.2">
      <c r="B107" s="3" t="s">
        <v>134</v>
      </c>
      <c r="C107" s="4"/>
      <c r="D107" s="4"/>
      <c r="E107" s="4"/>
      <c r="G107" s="11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4"/>
    </row>
    <row r="108" spans="2:21" x14ac:dyDescent="0.2">
      <c r="B108" s="1" t="s">
        <v>135</v>
      </c>
      <c r="E108" s="2">
        <v>100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2:21" x14ac:dyDescent="0.2">
      <c r="B109" s="1" t="s">
        <v>136</v>
      </c>
      <c r="E109" s="2">
        <v>500</v>
      </c>
      <c r="F109" s="61" t="s">
        <v>6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 x14ac:dyDescent="0.2">
      <c r="B110" s="1" t="s">
        <v>137</v>
      </c>
      <c r="E110" s="2">
        <v>236</v>
      </c>
      <c r="F110" s="45" t="s">
        <v>6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2:21" x14ac:dyDescent="0.2">
      <c r="B111" s="1" t="s">
        <v>138</v>
      </c>
      <c r="E111" s="2">
        <v>1000</v>
      </c>
      <c r="F111" s="45" t="s">
        <v>6</v>
      </c>
      <c r="G111" s="3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2:21" x14ac:dyDescent="0.2">
      <c r="B112" s="1" t="s">
        <v>139</v>
      </c>
      <c r="E112" s="52">
        <v>125</v>
      </c>
      <c r="F112" s="45" t="s">
        <v>6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2:21" x14ac:dyDescent="0.2">
      <c r="B113" s="1" t="s">
        <v>140</v>
      </c>
      <c r="E113" s="2" t="s">
        <v>6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2:21" x14ac:dyDescent="0.2">
      <c r="B114" s="1" t="s">
        <v>172</v>
      </c>
      <c r="E114" s="2">
        <v>300</v>
      </c>
      <c r="F114" s="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2:21" x14ac:dyDescent="0.2">
      <c r="B115" s="1" t="s">
        <v>173</v>
      </c>
      <c r="E115" s="2">
        <v>300</v>
      </c>
      <c r="F115" s="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2:21" x14ac:dyDescent="0.2">
      <c r="B116" s="1" t="s">
        <v>141</v>
      </c>
      <c r="E116" s="52">
        <v>400</v>
      </c>
      <c r="F116" s="4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2:21" x14ac:dyDescent="0.2">
      <c r="B117" s="1" t="s">
        <v>142</v>
      </c>
      <c r="E117" s="2">
        <v>20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2:21" x14ac:dyDescent="0.2">
      <c r="B118" s="1" t="s">
        <v>143</v>
      </c>
      <c r="C118" s="7">
        <v>12</v>
      </c>
      <c r="D118" s="2">
        <v>15</v>
      </c>
      <c r="E118" s="2">
        <f>(C118*D118)</f>
        <v>180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2:21" x14ac:dyDescent="0.2">
      <c r="B119" s="1" t="s">
        <v>144</v>
      </c>
      <c r="E119" s="2">
        <v>250</v>
      </c>
      <c r="F119" s="45" t="s">
        <v>6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2:21" x14ac:dyDescent="0.2">
      <c r="B120" s="1" t="s">
        <v>145</v>
      </c>
      <c r="C120" s="8"/>
      <c r="E120" s="2">
        <v>0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2:21" x14ac:dyDescent="0.2">
      <c r="B121" s="1" t="s">
        <v>161</v>
      </c>
      <c r="E121" s="2">
        <v>500</v>
      </c>
      <c r="F121" s="45" t="s">
        <v>6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2:21" x14ac:dyDescent="0.2">
      <c r="B122" s="1" t="s">
        <v>146</v>
      </c>
      <c r="E122" s="52">
        <v>1000</v>
      </c>
      <c r="F122" s="45" t="s">
        <v>6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2:21" s="45" customFormat="1" x14ac:dyDescent="0.2">
      <c r="B123" s="49" t="s">
        <v>201</v>
      </c>
      <c r="C123" s="52"/>
      <c r="D123" s="52"/>
      <c r="E123" s="52">
        <v>3375</v>
      </c>
      <c r="F123" s="49" t="s">
        <v>6</v>
      </c>
      <c r="G123" s="46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2:21" s="45" customFormat="1" x14ac:dyDescent="0.2">
      <c r="B124" s="49" t="s">
        <v>202</v>
      </c>
      <c r="C124" s="52"/>
      <c r="D124" s="52"/>
      <c r="E124" s="52">
        <v>15510</v>
      </c>
      <c r="F124" s="49"/>
      <c r="G124" s="46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2:21" s="3" customFormat="1" x14ac:dyDescent="0.2">
      <c r="B125" s="3" t="s">
        <v>180</v>
      </c>
      <c r="C125" s="4"/>
      <c r="D125" s="4"/>
      <c r="E125" s="4"/>
      <c r="F125" s="1"/>
      <c r="G125" s="11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2:21" s="3" customFormat="1" x14ac:dyDescent="0.2">
      <c r="B126" s="3" t="s">
        <v>194</v>
      </c>
      <c r="C126" s="4"/>
      <c r="D126" s="4"/>
      <c r="E126" s="4">
        <v>500</v>
      </c>
      <c r="F126" s="1"/>
      <c r="G126" s="11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2:21" s="3" customFormat="1" x14ac:dyDescent="0.2">
      <c r="B127" s="3" t="s">
        <v>182</v>
      </c>
      <c r="C127" s="4"/>
      <c r="D127" s="4"/>
      <c r="E127" s="4"/>
      <c r="F127" s="1" t="s">
        <v>6</v>
      </c>
      <c r="G127" s="11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2:21" s="3" customFormat="1" x14ac:dyDescent="0.2">
      <c r="B128" s="3" t="s">
        <v>181</v>
      </c>
      <c r="C128" s="4"/>
      <c r="D128" s="4"/>
      <c r="E128" s="4"/>
      <c r="F128" s="1"/>
      <c r="G128" s="11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2:21" s="3" customFormat="1" x14ac:dyDescent="0.2">
      <c r="B129" s="3" t="s">
        <v>195</v>
      </c>
      <c r="C129" s="4"/>
      <c r="D129" s="4"/>
      <c r="E129" s="4"/>
      <c r="F129" s="1"/>
      <c r="G129" s="11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2:21" s="3" customFormat="1" x14ac:dyDescent="0.2">
      <c r="B130" s="3" t="s">
        <v>200</v>
      </c>
      <c r="C130" s="4"/>
      <c r="D130" s="4"/>
      <c r="E130" s="4" t="s">
        <v>6</v>
      </c>
      <c r="F130" s="1"/>
      <c r="G130" s="11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2:21" s="3" customFormat="1" x14ac:dyDescent="0.2">
      <c r="B131" s="3" t="s">
        <v>203</v>
      </c>
      <c r="C131" s="4"/>
      <c r="D131" s="4"/>
      <c r="E131" s="4">
        <v>1500</v>
      </c>
      <c r="F131" s="3" t="s">
        <v>6</v>
      </c>
      <c r="G131" s="11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2:21" s="3" customFormat="1" x14ac:dyDescent="0.2">
      <c r="B132" s="3" t="s">
        <v>184</v>
      </c>
      <c r="C132" s="2"/>
      <c r="D132" s="2"/>
      <c r="E132" s="2" t="s">
        <v>6</v>
      </c>
      <c r="F132" s="1"/>
      <c r="G132" s="11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2:21" s="45" customFormat="1" x14ac:dyDescent="0.2">
      <c r="B133" s="3" t="s">
        <v>193</v>
      </c>
      <c r="C133" s="52"/>
      <c r="D133" s="52"/>
      <c r="E133" s="4">
        <f>SUM(E108:E132)</f>
        <v>25796</v>
      </c>
      <c r="F133" s="49"/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2:21" s="45" customFormat="1" x14ac:dyDescent="0.2">
      <c r="B134" s="50" t="s">
        <v>147</v>
      </c>
      <c r="C134" s="52"/>
      <c r="D134" s="52"/>
      <c r="E134" s="52">
        <v>0</v>
      </c>
      <c r="F134" s="49"/>
      <c r="G134" s="46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2:21" s="45" customFormat="1" x14ac:dyDescent="0.2">
      <c r="B135" s="50" t="s">
        <v>196</v>
      </c>
      <c r="C135" s="52"/>
      <c r="D135" s="52"/>
      <c r="E135" s="51">
        <f>SUM(E52,E81,E105,E133)</f>
        <v>63704.5</v>
      </c>
      <c r="F135" s="49"/>
      <c r="G135" s="46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7" spans="2:21" ht="15" x14ac:dyDescent="0.2">
      <c r="B137" s="3" t="s">
        <v>148</v>
      </c>
      <c r="C137" s="2" t="s">
        <v>149</v>
      </c>
      <c r="E137" s="41">
        <f>SUM(E135)</f>
        <v>63704.5</v>
      </c>
    </row>
    <row r="138" spans="2:21" ht="15" x14ac:dyDescent="0.2">
      <c r="B138" s="3" t="s">
        <v>150</v>
      </c>
      <c r="C138" s="2" t="s">
        <v>151</v>
      </c>
      <c r="E138" s="41">
        <f>(E39)</f>
        <v>65684</v>
      </c>
    </row>
    <row r="139" spans="2:21" ht="15" x14ac:dyDescent="0.2">
      <c r="B139" s="3" t="s">
        <v>152</v>
      </c>
      <c r="E139" s="41">
        <f>(E138-E137)</f>
        <v>1979.5</v>
      </c>
    </row>
    <row r="140" spans="2:21" ht="15" x14ac:dyDescent="0.2">
      <c r="B140" s="3"/>
      <c r="E140" s="41"/>
    </row>
    <row r="141" spans="2:21" ht="15" x14ac:dyDescent="0.2">
      <c r="B141" s="3"/>
      <c r="E141" s="41"/>
    </row>
    <row r="142" spans="2:21" ht="15" x14ac:dyDescent="0.2">
      <c r="B142" s="3"/>
      <c r="E142" s="41"/>
    </row>
    <row r="143" spans="2:21" ht="15" x14ac:dyDescent="0.2">
      <c r="B143" s="3"/>
      <c r="E143" s="41"/>
    </row>
    <row r="144" spans="2:21" ht="15" x14ac:dyDescent="0.2">
      <c r="B144" s="3"/>
      <c r="E144" s="41"/>
    </row>
    <row r="145" spans="2:9" x14ac:dyDescent="0.2">
      <c r="B145" s="62" t="s">
        <v>79</v>
      </c>
      <c r="C145" s="32"/>
      <c r="D145" s="32"/>
      <c r="E145" s="32">
        <f>E139</f>
        <v>1979.5</v>
      </c>
      <c r="F145" s="63" t="s">
        <v>6</v>
      </c>
      <c r="G145" s="42"/>
    </row>
    <row r="146" spans="2:9" x14ac:dyDescent="0.2">
      <c r="B146" s="62" t="s">
        <v>84</v>
      </c>
      <c r="C146" s="32"/>
      <c r="D146" s="32"/>
      <c r="E146" s="32"/>
      <c r="F146" s="63" t="s">
        <v>6</v>
      </c>
      <c r="G146" s="42"/>
    </row>
    <row r="147" spans="2:9" x14ac:dyDescent="0.2">
      <c r="B147" s="62" t="s">
        <v>205</v>
      </c>
      <c r="C147" s="32"/>
      <c r="D147" s="32"/>
      <c r="E147" s="32"/>
      <c r="F147" s="63" t="s">
        <v>6</v>
      </c>
      <c r="G147" s="42"/>
    </row>
    <row r="148" spans="2:9" x14ac:dyDescent="0.2">
      <c r="B148" s="62" t="s">
        <v>206</v>
      </c>
      <c r="C148" s="32"/>
      <c r="D148" s="32"/>
      <c r="E148" s="32"/>
      <c r="F148" s="63" t="s">
        <v>6</v>
      </c>
      <c r="G148" s="42"/>
    </row>
    <row r="149" spans="2:9" x14ac:dyDescent="0.2">
      <c r="B149" s="62" t="s">
        <v>207</v>
      </c>
      <c r="C149" s="32"/>
      <c r="D149" s="32"/>
      <c r="E149" s="32"/>
      <c r="F149" s="63" t="s">
        <v>187</v>
      </c>
      <c r="G149" s="42"/>
    </row>
    <row r="150" spans="2:9" x14ac:dyDescent="0.2">
      <c r="B150" s="31"/>
      <c r="C150" s="32"/>
      <c r="D150" s="32"/>
      <c r="E150" s="32"/>
      <c r="F150" s="64"/>
      <c r="G150" s="42"/>
    </row>
    <row r="152" spans="2:9" x14ac:dyDescent="0.2">
      <c r="I152" s="42"/>
    </row>
    <row r="153" spans="2:9" x14ac:dyDescent="0.2">
      <c r="B153" s="3" t="s">
        <v>208</v>
      </c>
    </row>
    <row r="154" spans="2:9" s="5" customFormat="1" ht="15" x14ac:dyDescent="0.2">
      <c r="B154" s="1" t="s">
        <v>210</v>
      </c>
      <c r="C154" s="2" t="s">
        <v>211</v>
      </c>
      <c r="D154" s="2" t="s">
        <v>212</v>
      </c>
      <c r="E154" s="4"/>
      <c r="F154" s="5" t="s">
        <v>6</v>
      </c>
      <c r="G154" s="12"/>
    </row>
    <row r="155" spans="2:9" x14ac:dyDescent="0.2">
      <c r="B155" s="1" t="s">
        <v>213</v>
      </c>
      <c r="C155" s="2" t="s">
        <v>211</v>
      </c>
      <c r="D155" s="2" t="s">
        <v>214</v>
      </c>
      <c r="F155" s="3" t="s">
        <v>6</v>
      </c>
    </row>
    <row r="156" spans="2:9" x14ac:dyDescent="0.2">
      <c r="D156" s="2" t="s">
        <v>215</v>
      </c>
      <c r="F156" s="3"/>
    </row>
    <row r="157" spans="2:9" x14ac:dyDescent="0.2">
      <c r="B157" s="1" t="s">
        <v>216</v>
      </c>
      <c r="C157" s="2" t="s">
        <v>211</v>
      </c>
      <c r="D157" s="2" t="s">
        <v>217</v>
      </c>
      <c r="F157" s="3" t="s">
        <v>6</v>
      </c>
    </row>
    <row r="158" spans="2:9" x14ac:dyDescent="0.2">
      <c r="D158" s="2" t="s">
        <v>220</v>
      </c>
      <c r="F158" s="3"/>
    </row>
    <row r="159" spans="2:9" x14ac:dyDescent="0.2">
      <c r="B159" s="1" t="s">
        <v>218</v>
      </c>
      <c r="C159" s="2" t="s">
        <v>211</v>
      </c>
      <c r="D159" s="2" t="s">
        <v>219</v>
      </c>
      <c r="F159" s="3" t="s">
        <v>6</v>
      </c>
    </row>
    <row r="160" spans="2:9" x14ac:dyDescent="0.2">
      <c r="D160" s="2" t="s">
        <v>220</v>
      </c>
      <c r="F160" s="3"/>
    </row>
    <row r="161" spans="2:6" x14ac:dyDescent="0.2">
      <c r="B161" s="1" t="s">
        <v>221</v>
      </c>
      <c r="C161" s="2" t="s">
        <v>211</v>
      </c>
      <c r="D161" s="2" t="s">
        <v>217</v>
      </c>
      <c r="F161" s="3" t="s">
        <v>6</v>
      </c>
    </row>
    <row r="162" spans="2:6" x14ac:dyDescent="0.2">
      <c r="B162" s="1" t="s">
        <v>6</v>
      </c>
      <c r="C162" s="2" t="s">
        <v>6</v>
      </c>
      <c r="D162" s="2" t="s">
        <v>222</v>
      </c>
      <c r="F162" s="60" t="s">
        <v>6</v>
      </c>
    </row>
    <row r="163" spans="2:6" x14ac:dyDescent="0.2">
      <c r="C163" s="2" t="s">
        <v>6</v>
      </c>
      <c r="D163" s="2" t="s">
        <v>187</v>
      </c>
      <c r="F163" s="60" t="s">
        <v>6</v>
      </c>
    </row>
    <row r="164" spans="2:6" x14ac:dyDescent="0.2">
      <c r="B164" s="1" t="s">
        <v>153</v>
      </c>
    </row>
    <row r="165" spans="2:6" x14ac:dyDescent="0.2">
      <c r="B165" s="1" t="s">
        <v>65</v>
      </c>
    </row>
    <row r="166" spans="2:6" x14ac:dyDescent="0.2">
      <c r="B166" s="1" t="s">
        <v>66</v>
      </c>
    </row>
  </sheetData>
  <mergeCells count="1">
    <mergeCell ref="M42:O42"/>
  </mergeCells>
  <phoneticPr fontId="28" type="noConversion"/>
  <printOptions gridLines="1"/>
  <pageMargins left="0.7" right="0.7" top="0.75" bottom="0.75" header="0.3" footer="0.3"/>
  <pageSetup orientation="portrait" r:id="rId1"/>
  <headerFooter>
    <oddHeader xml:space="preserve">&amp;L&amp;"Arial,Bold"&amp;20APPROVED 2018 OPERATIONS BUDGET </oddHeader>
    <oddFooter>&amp;CPage _x000D_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="90" zoomScaleNormal="90" zoomScalePageLayoutView="90" workbookViewId="0">
      <selection activeCell="E84" sqref="E84"/>
    </sheetView>
  </sheetViews>
  <sheetFormatPr baseColWidth="10" defaultColWidth="9.1640625" defaultRowHeight="11" x14ac:dyDescent="0.15"/>
  <cols>
    <col min="1" max="1" width="13.33203125" style="17" customWidth="1"/>
    <col min="2" max="2" width="8.5" style="17" customWidth="1"/>
    <col min="3" max="3" width="8.1640625" style="17" customWidth="1"/>
    <col min="4" max="4" width="11" style="17" customWidth="1"/>
    <col min="5" max="5" width="7.1640625" style="17" customWidth="1"/>
    <col min="6" max="6" width="11.6640625" style="17" customWidth="1"/>
    <col min="7" max="7" width="9.33203125" style="17" customWidth="1"/>
    <col min="8" max="8" width="8.5" style="17" customWidth="1"/>
    <col min="9" max="10" width="8" style="17" customWidth="1"/>
    <col min="11" max="11" width="9.5" style="17" customWidth="1"/>
    <col min="12" max="12" width="11" style="17" customWidth="1"/>
    <col min="13" max="13" width="12.5" style="17" customWidth="1"/>
    <col min="14" max="14" width="11.5" style="17" customWidth="1"/>
    <col min="15" max="16384" width="9.1640625" style="17"/>
  </cols>
  <sheetData>
    <row r="1" spans="1:14" ht="15" x14ac:dyDescent="0.2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15">
      <c r="B2" s="18"/>
      <c r="C2" s="18"/>
      <c r="D2" s="18"/>
      <c r="F2" s="19"/>
    </row>
    <row r="3" spans="1:14" x14ac:dyDescent="0.15">
      <c r="A3" s="20" t="s">
        <v>9</v>
      </c>
      <c r="B3" s="18"/>
      <c r="C3" s="18"/>
      <c r="D3" s="18"/>
      <c r="F3" s="19"/>
      <c r="G3" s="21"/>
      <c r="H3" s="21"/>
      <c r="I3" s="21"/>
      <c r="J3" s="21"/>
      <c r="K3" s="21"/>
      <c r="L3" s="21"/>
      <c r="M3" s="21"/>
      <c r="N3" s="21"/>
    </row>
    <row r="4" spans="1:14" x14ac:dyDescent="0.15">
      <c r="A4" s="17" t="s">
        <v>10</v>
      </c>
      <c r="B4" s="18"/>
      <c r="C4" s="18">
        <v>300</v>
      </c>
      <c r="D4" s="18">
        <v>300</v>
      </c>
      <c r="F4" s="19"/>
      <c r="G4" s="22"/>
      <c r="H4" s="22"/>
      <c r="I4" s="22"/>
      <c r="J4" s="22"/>
      <c r="K4" s="22"/>
      <c r="L4" s="22"/>
      <c r="M4" s="22"/>
      <c r="N4" s="22"/>
    </row>
    <row r="5" spans="1:14" x14ac:dyDescent="0.15">
      <c r="A5" s="17" t="s">
        <v>11</v>
      </c>
      <c r="B5" s="18"/>
      <c r="C5" s="18">
        <v>300</v>
      </c>
      <c r="D5" s="18">
        <v>300</v>
      </c>
      <c r="F5" s="19"/>
      <c r="G5" s="22"/>
      <c r="H5" s="22"/>
      <c r="I5" s="22"/>
      <c r="J5" s="22"/>
      <c r="K5" s="22"/>
      <c r="L5" s="22"/>
      <c r="M5" s="22"/>
      <c r="N5" s="22"/>
    </row>
    <row r="6" spans="1:14" x14ac:dyDescent="0.15">
      <c r="A6" s="17" t="s">
        <v>69</v>
      </c>
      <c r="B6" s="23">
        <v>79</v>
      </c>
      <c r="C6" s="18">
        <v>90</v>
      </c>
      <c r="D6" s="18">
        <f>B6*C6</f>
        <v>7110</v>
      </c>
      <c r="F6" s="19"/>
      <c r="G6" s="22"/>
      <c r="H6" s="22"/>
      <c r="I6" s="22"/>
      <c r="J6" s="22"/>
      <c r="K6" s="22"/>
      <c r="L6" s="22"/>
      <c r="M6" s="22"/>
      <c r="N6" s="22"/>
    </row>
    <row r="7" spans="1:14" x14ac:dyDescent="0.15">
      <c r="A7" s="17" t="s">
        <v>12</v>
      </c>
      <c r="B7" s="23">
        <v>125</v>
      </c>
      <c r="C7" s="18">
        <v>10</v>
      </c>
      <c r="D7" s="18">
        <f>B7*C7</f>
        <v>1250</v>
      </c>
      <c r="F7" s="19"/>
      <c r="G7" s="22"/>
      <c r="H7" s="22"/>
      <c r="I7" s="22"/>
      <c r="J7" s="22"/>
      <c r="K7" s="22"/>
      <c r="L7" s="22"/>
      <c r="M7" s="22"/>
      <c r="N7" s="22"/>
    </row>
    <row r="8" spans="1:14" x14ac:dyDescent="0.15">
      <c r="A8" s="17" t="s">
        <v>13</v>
      </c>
      <c r="B8" s="23">
        <v>6</v>
      </c>
      <c r="C8" s="18">
        <v>9</v>
      </c>
      <c r="D8" s="18">
        <v>54</v>
      </c>
      <c r="F8" s="19"/>
      <c r="G8" s="22"/>
      <c r="H8" s="22"/>
      <c r="I8" s="22"/>
      <c r="J8" s="22"/>
      <c r="K8" s="22"/>
      <c r="L8" s="22"/>
      <c r="M8" s="22"/>
      <c r="N8" s="22"/>
    </row>
    <row r="9" spans="1:14" x14ac:dyDescent="0.15">
      <c r="A9" s="17" t="s">
        <v>14</v>
      </c>
      <c r="B9" s="23">
        <v>6</v>
      </c>
      <c r="C9" s="18">
        <v>110</v>
      </c>
      <c r="D9" s="18">
        <f>B9*C9</f>
        <v>660</v>
      </c>
      <c r="F9" s="19"/>
      <c r="G9" s="22"/>
      <c r="H9" s="22"/>
      <c r="I9" s="22"/>
      <c r="J9" s="22"/>
      <c r="K9" s="22"/>
      <c r="L9" s="22"/>
      <c r="M9" s="22"/>
      <c r="N9" s="22"/>
    </row>
    <row r="10" spans="1:14" x14ac:dyDescent="0.15">
      <c r="A10" s="17" t="s">
        <v>81</v>
      </c>
      <c r="B10" s="23">
        <v>125</v>
      </c>
      <c r="C10" s="18">
        <v>10</v>
      </c>
      <c r="D10" s="18">
        <v>1250</v>
      </c>
      <c r="F10" s="19"/>
      <c r="G10" s="22"/>
      <c r="H10" s="22"/>
      <c r="I10" s="22"/>
      <c r="J10" s="22"/>
      <c r="K10" s="22"/>
      <c r="L10" s="22"/>
      <c r="M10" s="22"/>
      <c r="N10" s="22"/>
    </row>
    <row r="11" spans="1:14" x14ac:dyDescent="0.15">
      <c r="A11" s="20" t="s">
        <v>15</v>
      </c>
      <c r="B11" s="24"/>
      <c r="C11" s="24"/>
      <c r="D11" s="24">
        <f>SUM(D4:D10)</f>
        <v>10924</v>
      </c>
      <c r="E11" s="20"/>
      <c r="F11" s="25"/>
      <c r="G11" s="26"/>
      <c r="H11" s="26"/>
      <c r="I11" s="26"/>
      <c r="J11" s="26"/>
      <c r="K11" s="26"/>
      <c r="L11" s="26"/>
      <c r="M11" s="26"/>
      <c r="N11" s="26"/>
    </row>
    <row r="12" spans="1:14" x14ac:dyDescent="0.15">
      <c r="B12" s="18"/>
      <c r="C12" s="18"/>
      <c r="D12" s="18"/>
      <c r="F12" s="19"/>
      <c r="G12" s="22"/>
      <c r="H12" s="22"/>
      <c r="I12" s="22"/>
      <c r="J12" s="22"/>
      <c r="K12" s="22"/>
      <c r="L12" s="22"/>
      <c r="M12" s="22"/>
      <c r="N12" s="22"/>
    </row>
    <row r="13" spans="1:14" x14ac:dyDescent="0.15">
      <c r="A13" s="20" t="s">
        <v>16</v>
      </c>
      <c r="B13" s="24"/>
      <c r="C13" s="24"/>
      <c r="D13" s="24"/>
      <c r="E13" s="20"/>
      <c r="F13" s="25"/>
      <c r="G13" s="26"/>
      <c r="H13" s="26"/>
      <c r="I13" s="26"/>
      <c r="J13" s="26"/>
      <c r="K13" s="26"/>
      <c r="L13" s="26"/>
      <c r="M13" s="22"/>
      <c r="N13" s="22"/>
    </row>
    <row r="14" spans="1:14" x14ac:dyDescent="0.15">
      <c r="A14" s="17" t="s">
        <v>71</v>
      </c>
      <c r="B14" s="18"/>
      <c r="C14" s="18"/>
      <c r="D14" s="18"/>
      <c r="F14" s="19"/>
      <c r="G14" s="22"/>
      <c r="H14" s="22"/>
      <c r="I14" s="22"/>
      <c r="J14" s="22"/>
      <c r="K14" s="22"/>
      <c r="L14" s="22"/>
      <c r="M14" s="22"/>
      <c r="N14" s="22"/>
    </row>
    <row r="15" spans="1:14" x14ac:dyDescent="0.15">
      <c r="A15" s="17" t="s">
        <v>75</v>
      </c>
      <c r="B15" s="27">
        <v>10</v>
      </c>
      <c r="C15" s="18">
        <v>525</v>
      </c>
      <c r="D15" s="18">
        <f>(10*525)/2</f>
        <v>2625</v>
      </c>
      <c r="E15" s="17" t="s">
        <v>76</v>
      </c>
      <c r="F15" s="19"/>
      <c r="G15" s="22"/>
      <c r="H15" s="22"/>
      <c r="I15" s="22"/>
      <c r="J15" s="22"/>
      <c r="K15" s="22"/>
      <c r="L15" s="22"/>
      <c r="M15" s="22"/>
      <c r="N15" s="22"/>
    </row>
    <row r="16" spans="1:14" x14ac:dyDescent="0.15">
      <c r="A16" s="17" t="s">
        <v>17</v>
      </c>
      <c r="B16" s="18"/>
      <c r="C16" s="18"/>
      <c r="D16" s="18">
        <v>500</v>
      </c>
      <c r="F16" s="19"/>
      <c r="G16" s="22"/>
      <c r="H16" s="22"/>
      <c r="I16" s="22"/>
      <c r="J16" s="22"/>
      <c r="K16" s="22"/>
      <c r="L16" s="22"/>
      <c r="M16" s="22"/>
      <c r="N16" s="22"/>
    </row>
    <row r="17" spans="1:14" x14ac:dyDescent="0.15">
      <c r="A17" s="17" t="s">
        <v>18</v>
      </c>
      <c r="B17" s="18"/>
      <c r="C17" s="18"/>
      <c r="D17" s="18">
        <v>500</v>
      </c>
      <c r="F17" s="19"/>
      <c r="G17" s="22"/>
      <c r="H17" s="22"/>
      <c r="I17" s="22"/>
      <c r="J17" s="22"/>
      <c r="K17" s="22"/>
      <c r="L17" s="22"/>
      <c r="M17" s="22"/>
      <c r="N17" s="22"/>
    </row>
    <row r="18" spans="1:14" x14ac:dyDescent="0.15">
      <c r="A18" s="17" t="s">
        <v>19</v>
      </c>
      <c r="B18" s="18"/>
      <c r="C18" s="18"/>
      <c r="D18" s="18">
        <v>350</v>
      </c>
      <c r="E18" s="17" t="s">
        <v>78</v>
      </c>
      <c r="F18" s="19"/>
      <c r="G18" s="22"/>
      <c r="H18" s="22"/>
      <c r="I18" s="22"/>
      <c r="J18" s="22"/>
      <c r="K18" s="22"/>
      <c r="L18" s="22"/>
      <c r="M18" s="22"/>
      <c r="N18" s="22"/>
    </row>
    <row r="19" spans="1:14" x14ac:dyDescent="0.15">
      <c r="A19" s="17" t="s">
        <v>20</v>
      </c>
      <c r="B19" s="18"/>
      <c r="C19" s="18"/>
      <c r="D19" s="18">
        <v>200</v>
      </c>
      <c r="E19" s="17" t="s">
        <v>78</v>
      </c>
      <c r="F19" s="19"/>
      <c r="G19" s="22"/>
      <c r="H19" s="22"/>
      <c r="I19" s="22"/>
      <c r="J19" s="22"/>
      <c r="K19" s="22"/>
      <c r="L19" s="22"/>
      <c r="M19" s="22"/>
      <c r="N19" s="22"/>
    </row>
    <row r="20" spans="1:14" x14ac:dyDescent="0.15">
      <c r="A20" s="17" t="s">
        <v>21</v>
      </c>
      <c r="B20" s="18"/>
      <c r="C20" s="18"/>
      <c r="D20" s="18">
        <v>200</v>
      </c>
      <c r="E20" s="17" t="s">
        <v>78</v>
      </c>
      <c r="F20" s="19"/>
      <c r="G20" s="22"/>
      <c r="H20" s="22"/>
      <c r="I20" s="22"/>
      <c r="J20" s="22"/>
      <c r="K20" s="22"/>
      <c r="L20" s="22"/>
      <c r="M20" s="22"/>
      <c r="N20" s="22"/>
    </row>
    <row r="21" spans="1:14" x14ac:dyDescent="0.15">
      <c r="A21" s="17" t="s">
        <v>22</v>
      </c>
      <c r="B21" s="18"/>
      <c r="C21" s="18"/>
      <c r="D21" s="18">
        <v>100</v>
      </c>
      <c r="E21" s="17" t="s">
        <v>78</v>
      </c>
      <c r="F21" s="19"/>
      <c r="G21" s="22"/>
      <c r="H21" s="22"/>
      <c r="I21" s="22"/>
      <c r="J21" s="22"/>
      <c r="K21" s="22"/>
      <c r="L21" s="22"/>
      <c r="M21" s="22"/>
      <c r="N21" s="22"/>
    </row>
    <row r="22" spans="1:14" x14ac:dyDescent="0.15">
      <c r="A22" s="20" t="s">
        <v>23</v>
      </c>
      <c r="B22" s="24"/>
      <c r="C22" s="24"/>
      <c r="D22" s="24">
        <f>SUM(D15:D21)</f>
        <v>4475</v>
      </c>
      <c r="E22" s="20"/>
      <c r="F22" s="25"/>
      <c r="G22" s="26"/>
      <c r="H22" s="26"/>
      <c r="I22" s="26"/>
      <c r="J22" s="26"/>
      <c r="K22" s="26"/>
      <c r="L22" s="26"/>
      <c r="M22" s="22"/>
      <c r="N22" s="26"/>
    </row>
    <row r="23" spans="1:14" x14ac:dyDescent="0.15">
      <c r="B23" s="18"/>
      <c r="C23" s="18"/>
      <c r="D23" s="18"/>
      <c r="F23" s="19"/>
      <c r="G23" s="22"/>
      <c r="H23" s="22"/>
      <c r="I23" s="22"/>
      <c r="J23" s="22"/>
      <c r="K23" s="22"/>
      <c r="L23" s="22"/>
      <c r="M23" s="22"/>
      <c r="N23" s="22"/>
    </row>
    <row r="24" spans="1:14" x14ac:dyDescent="0.15">
      <c r="A24" s="20" t="s">
        <v>70</v>
      </c>
      <c r="B24" s="24"/>
      <c r="C24" s="24"/>
      <c r="D24" s="24"/>
      <c r="E24" s="20"/>
      <c r="F24" s="25"/>
      <c r="G24" s="26"/>
      <c r="H24" s="26"/>
      <c r="I24" s="26"/>
      <c r="J24" s="26"/>
      <c r="K24" s="26"/>
      <c r="L24" s="26"/>
      <c r="M24" s="22"/>
      <c r="N24" s="22"/>
    </row>
    <row r="25" spans="1:14" x14ac:dyDescent="0.15">
      <c r="A25" s="17" t="s">
        <v>24</v>
      </c>
      <c r="B25" s="23">
        <v>10</v>
      </c>
      <c r="C25" s="18">
        <v>150</v>
      </c>
      <c r="D25" s="18">
        <f>(10*150)</f>
        <v>1500</v>
      </c>
      <c r="F25" s="19"/>
      <c r="G25" s="22"/>
      <c r="H25" s="22"/>
      <c r="I25" s="22"/>
      <c r="J25" s="22"/>
      <c r="K25" s="22"/>
      <c r="L25" s="22"/>
      <c r="M25" s="22"/>
      <c r="N25" s="22"/>
    </row>
    <row r="26" spans="1:14" x14ac:dyDescent="0.15">
      <c r="A26" s="17" t="s">
        <v>19</v>
      </c>
      <c r="B26" s="18"/>
      <c r="C26" s="18"/>
      <c r="D26" s="18">
        <v>500</v>
      </c>
      <c r="F26" s="19"/>
      <c r="G26" s="22"/>
      <c r="H26" s="22"/>
      <c r="I26" s="22"/>
      <c r="J26" s="22"/>
      <c r="K26" s="22"/>
      <c r="L26" s="22"/>
      <c r="M26" s="22"/>
      <c r="N26" s="22"/>
    </row>
    <row r="27" spans="1:14" x14ac:dyDescent="0.15">
      <c r="A27" s="17" t="s">
        <v>20</v>
      </c>
      <c r="B27" s="18"/>
      <c r="C27" s="18"/>
      <c r="D27" s="18">
        <v>300</v>
      </c>
      <c r="F27" s="19"/>
      <c r="G27" s="22"/>
      <c r="H27" s="22"/>
      <c r="I27" s="22"/>
      <c r="J27" s="22"/>
      <c r="K27" s="22"/>
      <c r="L27" s="22"/>
      <c r="M27" s="22"/>
      <c r="N27" s="22"/>
    </row>
    <row r="28" spans="1:14" x14ac:dyDescent="0.15">
      <c r="A28" s="17" t="s">
        <v>21</v>
      </c>
      <c r="B28" s="18"/>
      <c r="C28" s="18"/>
      <c r="D28" s="18">
        <v>300</v>
      </c>
      <c r="F28" s="19"/>
      <c r="G28" s="22"/>
      <c r="H28" s="22"/>
      <c r="I28" s="22"/>
      <c r="J28" s="22"/>
      <c r="K28" s="22"/>
      <c r="L28" s="22"/>
      <c r="M28" s="22"/>
      <c r="N28" s="22"/>
    </row>
    <row r="29" spans="1:14" x14ac:dyDescent="0.15">
      <c r="A29" s="17" t="s">
        <v>25</v>
      </c>
      <c r="B29" s="18"/>
      <c r="C29" s="18"/>
      <c r="D29" s="18">
        <v>165</v>
      </c>
      <c r="F29" s="19"/>
      <c r="G29" s="22"/>
      <c r="H29" s="22"/>
      <c r="I29" s="22"/>
      <c r="J29" s="22"/>
      <c r="K29" s="22"/>
      <c r="L29" s="22"/>
      <c r="M29" s="22"/>
      <c r="N29" s="22"/>
    </row>
    <row r="30" spans="1:14" x14ac:dyDescent="0.15">
      <c r="A30" s="17" t="s">
        <v>26</v>
      </c>
      <c r="B30" s="18"/>
      <c r="C30" s="18"/>
      <c r="D30" s="18">
        <v>500</v>
      </c>
      <c r="F30" s="19"/>
      <c r="G30" s="22"/>
      <c r="H30" s="22"/>
      <c r="I30" s="22"/>
      <c r="J30" s="22"/>
      <c r="K30" s="22"/>
      <c r="L30" s="22"/>
      <c r="M30" s="22"/>
      <c r="N30" s="22"/>
    </row>
    <row r="31" spans="1:14" x14ac:dyDescent="0.15">
      <c r="A31" s="17" t="s">
        <v>27</v>
      </c>
      <c r="B31" s="18"/>
      <c r="C31" s="18"/>
      <c r="D31" s="18">
        <v>250</v>
      </c>
      <c r="F31" s="19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A32" s="20" t="s">
        <v>28</v>
      </c>
      <c r="B32" s="24"/>
      <c r="C32" s="24"/>
      <c r="D32" s="24">
        <f>SUM(D25:D31)</f>
        <v>3515</v>
      </c>
      <c r="E32" s="20"/>
      <c r="F32" s="25"/>
      <c r="G32" s="26"/>
      <c r="H32" s="26"/>
      <c r="I32" s="26"/>
      <c r="J32" s="26"/>
      <c r="K32" s="26"/>
      <c r="L32" s="26"/>
      <c r="M32" s="26"/>
      <c r="N32" s="26"/>
    </row>
    <row r="33" spans="1:14" x14ac:dyDescent="0.15">
      <c r="B33" s="18"/>
      <c r="C33" s="18"/>
      <c r="D33" s="18"/>
      <c r="F33" s="19"/>
      <c r="G33" s="22"/>
      <c r="H33" s="22"/>
      <c r="I33" s="22"/>
      <c r="J33" s="22"/>
      <c r="K33" s="22"/>
      <c r="L33" s="22"/>
      <c r="M33" s="22"/>
      <c r="N33" s="22"/>
    </row>
    <row r="34" spans="1:14" x14ac:dyDescent="0.15">
      <c r="A34" s="20" t="s">
        <v>29</v>
      </c>
      <c r="B34" s="24"/>
      <c r="C34" s="24"/>
      <c r="D34" s="24"/>
      <c r="E34" s="20"/>
      <c r="F34" s="25"/>
      <c r="G34" s="26"/>
      <c r="H34" s="26"/>
      <c r="I34" s="26"/>
      <c r="J34" s="26"/>
      <c r="K34" s="26"/>
      <c r="L34" s="26"/>
      <c r="M34" s="22"/>
      <c r="N34" s="22"/>
    </row>
    <row r="35" spans="1:14" x14ac:dyDescent="0.15">
      <c r="A35" s="17" t="s">
        <v>30</v>
      </c>
      <c r="B35" s="18"/>
      <c r="C35" s="18" t="s">
        <v>6</v>
      </c>
      <c r="D35" s="18">
        <v>1000</v>
      </c>
      <c r="F35" s="19"/>
      <c r="G35" s="22"/>
      <c r="H35" s="22"/>
      <c r="I35" s="22"/>
      <c r="J35" s="22"/>
      <c r="K35" s="22"/>
      <c r="L35" s="22"/>
      <c r="M35" s="22"/>
      <c r="N35" s="22"/>
    </row>
    <row r="36" spans="1:14" x14ac:dyDescent="0.15">
      <c r="A36" s="17" t="s">
        <v>31</v>
      </c>
      <c r="B36" s="18"/>
      <c r="C36" s="18"/>
      <c r="D36" s="18">
        <v>250</v>
      </c>
      <c r="F36" s="19"/>
      <c r="G36" s="22"/>
      <c r="H36" s="22"/>
      <c r="I36" s="22"/>
      <c r="J36" s="22"/>
      <c r="K36" s="22"/>
      <c r="L36" s="22"/>
      <c r="M36" s="22"/>
      <c r="N36" s="22"/>
    </row>
    <row r="37" spans="1:14" x14ac:dyDescent="0.15">
      <c r="A37" s="17" t="s">
        <v>32</v>
      </c>
      <c r="B37" s="18"/>
      <c r="C37" s="18"/>
      <c r="D37" s="18">
        <v>500</v>
      </c>
      <c r="F37" s="19"/>
      <c r="G37" s="22"/>
      <c r="H37" s="22"/>
      <c r="I37" s="22"/>
      <c r="J37" s="22"/>
      <c r="K37" s="22"/>
      <c r="L37" s="22"/>
      <c r="M37" s="22"/>
      <c r="N37" s="22"/>
    </row>
    <row r="38" spans="1:14" x14ac:dyDescent="0.15">
      <c r="A38" s="17" t="s">
        <v>77</v>
      </c>
      <c r="B38" s="18"/>
      <c r="C38" s="18"/>
      <c r="D38" s="18">
        <f>(400*2)</f>
        <v>800</v>
      </c>
      <c r="F38" s="19"/>
      <c r="G38" s="22"/>
      <c r="H38" s="22"/>
      <c r="I38" s="22"/>
      <c r="J38" s="22"/>
      <c r="K38" s="22"/>
      <c r="L38" s="22"/>
      <c r="M38" s="22"/>
      <c r="N38" s="22"/>
    </row>
    <row r="39" spans="1:14" x14ac:dyDescent="0.15">
      <c r="B39" s="18"/>
      <c r="C39" s="18"/>
      <c r="D39" s="24">
        <f>SUM(D35:D38)</f>
        <v>2550</v>
      </c>
      <c r="F39" s="19"/>
      <c r="G39" s="22"/>
      <c r="H39" s="22"/>
      <c r="I39" s="22"/>
      <c r="J39" s="22"/>
      <c r="K39" s="22"/>
      <c r="L39" s="22"/>
      <c r="M39" s="26"/>
      <c r="N39" s="26"/>
    </row>
    <row r="40" spans="1:14" x14ac:dyDescent="0.15">
      <c r="A40" s="20"/>
      <c r="B40" s="24"/>
      <c r="C40" s="24"/>
      <c r="D40" s="18"/>
      <c r="E40" s="20"/>
      <c r="F40" s="25"/>
      <c r="G40" s="26"/>
      <c r="H40" s="26"/>
      <c r="I40" s="26"/>
      <c r="J40" s="26"/>
      <c r="K40" s="26"/>
      <c r="L40" s="26"/>
      <c r="M40" s="22"/>
      <c r="N40" s="22"/>
    </row>
    <row r="41" spans="1:14" x14ac:dyDescent="0.15">
      <c r="B41" s="18"/>
      <c r="C41" s="18"/>
      <c r="D41" s="18"/>
      <c r="F41" s="19"/>
      <c r="G41" s="22"/>
      <c r="H41" s="22"/>
      <c r="I41" s="22"/>
      <c r="J41" s="22"/>
      <c r="K41" s="22"/>
      <c r="L41" s="22"/>
      <c r="M41" s="22"/>
      <c r="N41" s="22"/>
    </row>
    <row r="42" spans="1:14" x14ac:dyDescent="0.15">
      <c r="B42" s="18"/>
      <c r="C42" s="18"/>
      <c r="D42" s="18"/>
      <c r="F42" s="19"/>
      <c r="G42" s="22"/>
      <c r="H42" s="22"/>
      <c r="I42" s="22"/>
      <c r="J42" s="22"/>
      <c r="K42" s="22"/>
      <c r="L42" s="22"/>
      <c r="M42" s="22"/>
      <c r="N42" s="22"/>
    </row>
    <row r="43" spans="1:14" x14ac:dyDescent="0.15">
      <c r="A43" s="20" t="s">
        <v>33</v>
      </c>
      <c r="B43" s="24"/>
      <c r="C43" s="24"/>
      <c r="D43" s="24"/>
      <c r="E43" s="20"/>
      <c r="F43" s="25"/>
      <c r="G43" s="26"/>
      <c r="H43" s="26"/>
      <c r="I43" s="26"/>
      <c r="J43" s="26"/>
      <c r="K43" s="26"/>
      <c r="L43" s="26"/>
      <c r="M43" s="22"/>
      <c r="N43" s="22"/>
    </row>
    <row r="44" spans="1:14" x14ac:dyDescent="0.15">
      <c r="A44" s="17" t="s">
        <v>34</v>
      </c>
      <c r="B44" s="18"/>
      <c r="C44" s="18"/>
      <c r="D44" s="18">
        <v>1000</v>
      </c>
      <c r="F44" s="19"/>
      <c r="G44" s="22"/>
      <c r="H44" s="22"/>
      <c r="I44" s="22"/>
      <c r="J44" s="22"/>
      <c r="K44" s="22"/>
      <c r="L44" s="22"/>
      <c r="M44" s="22"/>
      <c r="N44" s="22"/>
    </row>
    <row r="45" spans="1:14" x14ac:dyDescent="0.15">
      <c r="A45" s="17" t="s">
        <v>35</v>
      </c>
      <c r="B45" s="18"/>
      <c r="C45" s="18"/>
      <c r="D45" s="18">
        <v>500</v>
      </c>
      <c r="F45" s="19"/>
      <c r="G45" s="22"/>
      <c r="H45" s="22"/>
      <c r="I45" s="22"/>
      <c r="J45" s="22"/>
      <c r="K45" s="22"/>
      <c r="L45" s="22"/>
      <c r="M45" s="22"/>
      <c r="N45" s="22"/>
    </row>
    <row r="46" spans="1:14" x14ac:dyDescent="0.15">
      <c r="A46" s="17" t="s">
        <v>36</v>
      </c>
      <c r="B46" s="18"/>
      <c r="C46" s="18"/>
      <c r="D46" s="18">
        <v>500</v>
      </c>
      <c r="F46" s="19"/>
      <c r="G46" s="22"/>
      <c r="H46" s="22"/>
      <c r="I46" s="22"/>
      <c r="J46" s="22"/>
      <c r="K46" s="22"/>
      <c r="L46" s="22"/>
      <c r="M46" s="22"/>
      <c r="N46" s="22"/>
    </row>
    <row r="47" spans="1:14" x14ac:dyDescent="0.15">
      <c r="A47" s="17" t="s">
        <v>67</v>
      </c>
      <c r="B47" s="18"/>
      <c r="C47" s="18"/>
      <c r="D47" s="18">
        <v>600</v>
      </c>
      <c r="F47" s="19"/>
      <c r="G47" s="22"/>
      <c r="H47" s="22"/>
      <c r="I47" s="22"/>
      <c r="J47" s="22"/>
      <c r="K47" s="22"/>
      <c r="L47" s="22"/>
      <c r="M47" s="22"/>
      <c r="N47" s="22"/>
    </row>
    <row r="48" spans="1:14" x14ac:dyDescent="0.15">
      <c r="A48" s="17" t="s">
        <v>37</v>
      </c>
      <c r="B48" s="18"/>
      <c r="C48" s="18"/>
      <c r="D48" s="18">
        <v>500</v>
      </c>
      <c r="F48" s="19"/>
      <c r="G48" s="22"/>
      <c r="H48" s="22"/>
      <c r="I48" s="22"/>
      <c r="J48" s="22"/>
      <c r="K48" s="22"/>
      <c r="L48" s="22"/>
      <c r="M48" s="22"/>
      <c r="N48" s="22"/>
    </row>
    <row r="49" spans="1:14" x14ac:dyDescent="0.15">
      <c r="A49" s="17" t="s">
        <v>38</v>
      </c>
      <c r="B49" s="18"/>
      <c r="C49" s="18"/>
      <c r="D49" s="18">
        <v>200</v>
      </c>
      <c r="F49" s="19"/>
      <c r="G49" s="22"/>
      <c r="H49" s="22"/>
      <c r="I49" s="22"/>
      <c r="J49" s="22"/>
      <c r="K49" s="22"/>
      <c r="L49" s="22"/>
      <c r="M49" s="22"/>
      <c r="N49" s="22"/>
    </row>
    <row r="50" spans="1:14" x14ac:dyDescent="0.15">
      <c r="A50" s="17" t="s">
        <v>39</v>
      </c>
      <c r="B50" s="18"/>
      <c r="C50" s="18"/>
      <c r="D50" s="18">
        <v>100</v>
      </c>
      <c r="F50" s="19"/>
      <c r="G50" s="22"/>
      <c r="H50" s="22"/>
      <c r="I50" s="22"/>
      <c r="J50" s="22"/>
      <c r="K50" s="22"/>
      <c r="L50" s="22"/>
      <c r="M50" s="22"/>
      <c r="N50" s="22"/>
    </row>
    <row r="51" spans="1:14" x14ac:dyDescent="0.15">
      <c r="A51" s="17" t="s">
        <v>40</v>
      </c>
      <c r="B51" s="18"/>
      <c r="C51" s="18"/>
      <c r="D51" s="18">
        <v>400</v>
      </c>
      <c r="F51" s="19"/>
      <c r="G51" s="22"/>
      <c r="H51" s="22"/>
      <c r="I51" s="22"/>
      <c r="J51" s="22"/>
      <c r="K51" s="22"/>
      <c r="L51" s="22"/>
      <c r="M51" s="22"/>
      <c r="N51" s="22"/>
    </row>
    <row r="52" spans="1:14" x14ac:dyDescent="0.15">
      <c r="A52" s="17" t="s">
        <v>41</v>
      </c>
      <c r="B52" s="18"/>
      <c r="C52" s="18"/>
      <c r="D52" s="18">
        <v>700</v>
      </c>
      <c r="F52" s="19"/>
      <c r="G52" s="22"/>
      <c r="H52" s="22"/>
      <c r="I52" s="22"/>
      <c r="J52" s="22"/>
      <c r="K52" s="22"/>
      <c r="L52" s="22"/>
      <c r="M52" s="22"/>
      <c r="N52" s="22"/>
    </row>
    <row r="53" spans="1:14" x14ac:dyDescent="0.15">
      <c r="A53" s="17" t="s">
        <v>42</v>
      </c>
      <c r="B53" s="18"/>
      <c r="C53" s="18"/>
      <c r="D53" s="18">
        <v>400</v>
      </c>
      <c r="F53" s="19"/>
      <c r="G53" s="22"/>
      <c r="H53" s="22"/>
      <c r="I53" s="22"/>
      <c r="J53" s="22"/>
      <c r="K53" s="22"/>
      <c r="L53" s="22"/>
      <c r="M53" s="22"/>
      <c r="N53" s="22"/>
    </row>
    <row r="54" spans="1:14" x14ac:dyDescent="0.15">
      <c r="A54" s="17" t="s">
        <v>43</v>
      </c>
      <c r="B54" s="18"/>
      <c r="C54" s="18"/>
      <c r="D54" s="18">
        <v>1600</v>
      </c>
      <c r="F54" s="19"/>
      <c r="G54" s="22"/>
      <c r="H54" s="22"/>
      <c r="I54" s="22"/>
      <c r="J54" s="22"/>
      <c r="K54" s="22"/>
      <c r="L54" s="22"/>
      <c r="M54" s="22"/>
      <c r="N54" s="22"/>
    </row>
    <row r="55" spans="1:14" x14ac:dyDescent="0.15">
      <c r="A55" s="17" t="s">
        <v>44</v>
      </c>
      <c r="B55" s="23">
        <v>12</v>
      </c>
      <c r="C55" s="18">
        <v>207</v>
      </c>
      <c r="D55" s="18">
        <f>207*12</f>
        <v>2484</v>
      </c>
      <c r="F55" s="19"/>
      <c r="G55" s="22"/>
      <c r="H55" s="22"/>
      <c r="I55" s="22"/>
      <c r="J55" s="22"/>
      <c r="K55" s="22"/>
      <c r="L55" s="22"/>
      <c r="M55" s="22"/>
      <c r="N55" s="22"/>
    </row>
    <row r="56" spans="1:14" x14ac:dyDescent="0.15">
      <c r="A56" s="17" t="s">
        <v>45</v>
      </c>
      <c r="B56" s="18"/>
      <c r="C56" s="18"/>
      <c r="D56" s="18">
        <v>100</v>
      </c>
      <c r="F56" s="19"/>
      <c r="G56" s="22"/>
      <c r="H56" s="22"/>
      <c r="I56" s="22"/>
      <c r="J56" s="22"/>
      <c r="K56" s="22"/>
      <c r="L56" s="22"/>
      <c r="M56" s="22"/>
      <c r="N56" s="22"/>
    </row>
    <row r="57" spans="1:14" x14ac:dyDescent="0.15">
      <c r="A57" s="17" t="s">
        <v>46</v>
      </c>
      <c r="B57" s="18"/>
      <c r="C57" s="18"/>
      <c r="D57" s="18">
        <v>100</v>
      </c>
      <c r="F57" s="19"/>
      <c r="G57" s="22"/>
      <c r="H57" s="22"/>
      <c r="I57" s="22"/>
      <c r="J57" s="22"/>
      <c r="K57" s="22"/>
      <c r="L57" s="22"/>
      <c r="M57" s="22"/>
      <c r="N57" s="22"/>
    </row>
    <row r="58" spans="1:14" x14ac:dyDescent="0.15">
      <c r="A58" s="17" t="s">
        <v>47</v>
      </c>
      <c r="B58" s="18"/>
      <c r="C58" s="18"/>
      <c r="D58" s="18">
        <v>100</v>
      </c>
      <c r="F58" s="19"/>
      <c r="G58" s="22"/>
      <c r="H58" s="22"/>
      <c r="I58" s="22"/>
      <c r="J58" s="22"/>
      <c r="K58" s="22"/>
      <c r="L58" s="22"/>
      <c r="M58" s="22"/>
      <c r="N58" s="22"/>
    </row>
    <row r="59" spans="1:14" x14ac:dyDescent="0.15">
      <c r="A59" s="17" t="s">
        <v>48</v>
      </c>
      <c r="B59" s="18"/>
      <c r="C59" s="18"/>
      <c r="D59" s="18">
        <v>500</v>
      </c>
      <c r="F59" s="19"/>
      <c r="G59" s="22"/>
      <c r="H59" s="22"/>
      <c r="I59" s="22"/>
      <c r="J59" s="22"/>
      <c r="K59" s="22"/>
      <c r="L59" s="22"/>
      <c r="M59" s="22"/>
      <c r="N59" s="22"/>
    </row>
    <row r="60" spans="1:14" x14ac:dyDescent="0.15">
      <c r="A60" s="20" t="s">
        <v>49</v>
      </c>
      <c r="B60" s="24"/>
      <c r="C60" s="24"/>
      <c r="D60" s="24">
        <f>SUM(D44:D59)</f>
        <v>9784</v>
      </c>
      <c r="E60" s="20"/>
      <c r="F60" s="25"/>
      <c r="G60" s="26"/>
      <c r="H60" s="26"/>
      <c r="I60" s="26"/>
      <c r="J60" s="26"/>
      <c r="K60" s="26"/>
      <c r="L60" s="26"/>
      <c r="M60" s="26"/>
      <c r="N60" s="26"/>
    </row>
    <row r="61" spans="1:14" x14ac:dyDescent="0.15">
      <c r="B61" s="18"/>
      <c r="C61" s="18"/>
      <c r="D61" s="18"/>
      <c r="F61" s="19"/>
      <c r="G61" s="22"/>
      <c r="H61" s="22"/>
      <c r="I61" s="22"/>
      <c r="J61" s="22"/>
      <c r="K61" s="22"/>
      <c r="L61" s="22"/>
      <c r="M61" s="22"/>
      <c r="N61" s="22"/>
    </row>
    <row r="62" spans="1:14" x14ac:dyDescent="0.15">
      <c r="B62" s="18"/>
      <c r="C62" s="18"/>
      <c r="D62" s="18"/>
      <c r="F62" s="19"/>
      <c r="G62" s="22"/>
      <c r="H62" s="22"/>
      <c r="I62" s="22"/>
      <c r="J62" s="22"/>
      <c r="K62" s="22"/>
      <c r="L62" s="22"/>
      <c r="M62" s="22"/>
      <c r="N62" s="22"/>
    </row>
    <row r="63" spans="1:14" x14ac:dyDescent="0.15">
      <c r="A63" s="20" t="s">
        <v>50</v>
      </c>
      <c r="B63" s="24"/>
      <c r="C63" s="24"/>
      <c r="D63" s="24"/>
      <c r="E63" s="20"/>
      <c r="F63" s="25"/>
      <c r="G63" s="26"/>
      <c r="H63" s="26"/>
      <c r="I63" s="26"/>
      <c r="J63" s="26"/>
      <c r="K63" s="26"/>
      <c r="L63" s="26"/>
      <c r="M63" s="22"/>
      <c r="N63" s="22"/>
    </row>
    <row r="64" spans="1:14" x14ac:dyDescent="0.15">
      <c r="A64" s="17" t="s">
        <v>51</v>
      </c>
      <c r="B64" s="18"/>
      <c r="C64" s="18"/>
      <c r="D64" s="18">
        <v>250</v>
      </c>
      <c r="F64" s="19"/>
      <c r="G64" s="22"/>
      <c r="H64" s="22"/>
      <c r="I64" s="22"/>
      <c r="J64" s="22"/>
      <c r="K64" s="22"/>
      <c r="L64" s="22"/>
      <c r="M64" s="22"/>
      <c r="N64" s="22"/>
    </row>
    <row r="65" spans="1:14" x14ac:dyDescent="0.15">
      <c r="A65" s="17" t="s">
        <v>52</v>
      </c>
      <c r="B65" s="18"/>
      <c r="C65" s="18"/>
      <c r="D65" s="18">
        <v>300</v>
      </c>
      <c r="F65" s="19"/>
      <c r="G65" s="22"/>
      <c r="H65" s="22"/>
      <c r="I65" s="22"/>
      <c r="J65" s="22"/>
      <c r="K65" s="22"/>
      <c r="L65" s="22"/>
      <c r="M65" s="22"/>
      <c r="N65" s="22"/>
    </row>
    <row r="66" spans="1:14" x14ac:dyDescent="0.15">
      <c r="A66" s="17" t="s">
        <v>53</v>
      </c>
      <c r="B66" s="18"/>
      <c r="C66" s="18"/>
      <c r="D66" s="18">
        <v>225</v>
      </c>
      <c r="F66" s="19"/>
      <c r="G66" s="22"/>
      <c r="H66" s="22"/>
      <c r="I66" s="22"/>
      <c r="J66" s="22"/>
      <c r="K66" s="22"/>
      <c r="L66" s="22"/>
      <c r="M66" s="22"/>
      <c r="N66" s="22"/>
    </row>
    <row r="67" spans="1:14" x14ac:dyDescent="0.15">
      <c r="A67" s="17" t="s">
        <v>54</v>
      </c>
      <c r="B67" s="18"/>
      <c r="C67" s="18"/>
      <c r="D67" s="18">
        <v>1000</v>
      </c>
      <c r="F67" s="19"/>
      <c r="G67" s="22"/>
      <c r="H67" s="22"/>
      <c r="I67" s="22"/>
      <c r="J67" s="22"/>
      <c r="K67" s="22"/>
      <c r="L67" s="22"/>
      <c r="M67" s="22"/>
      <c r="N67" s="22"/>
    </row>
    <row r="68" spans="1:14" x14ac:dyDescent="0.15">
      <c r="A68" s="17" t="s">
        <v>55</v>
      </c>
      <c r="B68" s="18"/>
      <c r="C68" s="18"/>
      <c r="D68" s="18">
        <v>400</v>
      </c>
      <c r="F68" s="19"/>
      <c r="G68" s="22"/>
      <c r="H68" s="22"/>
      <c r="I68" s="22"/>
      <c r="J68" s="22"/>
      <c r="K68" s="22"/>
      <c r="L68" s="22"/>
      <c r="M68" s="22"/>
      <c r="N68" s="22"/>
    </row>
    <row r="69" spans="1:14" x14ac:dyDescent="0.15">
      <c r="A69" s="17" t="s">
        <v>56</v>
      </c>
      <c r="B69" s="18"/>
      <c r="C69" s="18"/>
      <c r="D69" s="18">
        <v>500</v>
      </c>
      <c r="F69" s="19"/>
      <c r="G69" s="22"/>
      <c r="H69" s="22"/>
      <c r="I69" s="22"/>
      <c r="J69" s="22"/>
      <c r="K69" s="22"/>
      <c r="L69" s="22"/>
      <c r="M69" s="22"/>
      <c r="N69" s="22"/>
    </row>
    <row r="70" spans="1:14" x14ac:dyDescent="0.15">
      <c r="A70" s="17" t="s">
        <v>57</v>
      </c>
      <c r="B70" s="18"/>
      <c r="C70" s="18"/>
      <c r="D70" s="18">
        <v>0</v>
      </c>
      <c r="E70" s="18">
        <v>250</v>
      </c>
      <c r="F70" s="19"/>
      <c r="G70" s="22"/>
      <c r="H70" s="22"/>
      <c r="I70" s="22"/>
      <c r="J70" s="22"/>
      <c r="K70" s="22"/>
      <c r="L70" s="22"/>
      <c r="M70" s="22"/>
      <c r="N70" s="22"/>
    </row>
    <row r="71" spans="1:14" x14ac:dyDescent="0.15">
      <c r="A71" s="17" t="s">
        <v>58</v>
      </c>
      <c r="B71" s="18"/>
      <c r="C71" s="18"/>
      <c r="D71" s="18">
        <v>0</v>
      </c>
      <c r="E71" s="18">
        <v>250</v>
      </c>
      <c r="F71" s="19"/>
      <c r="G71" s="22"/>
      <c r="H71" s="22"/>
      <c r="I71" s="22"/>
      <c r="J71" s="22"/>
      <c r="K71" s="22"/>
      <c r="L71" s="22"/>
      <c r="M71" s="22"/>
      <c r="N71" s="22"/>
    </row>
    <row r="72" spans="1:14" x14ac:dyDescent="0.15">
      <c r="A72" s="17" t="s">
        <v>59</v>
      </c>
      <c r="B72" s="18"/>
      <c r="C72" s="18"/>
      <c r="D72" s="18">
        <v>20</v>
      </c>
      <c r="F72" s="19"/>
      <c r="G72" s="22"/>
      <c r="H72" s="22"/>
      <c r="I72" s="22"/>
      <c r="J72" s="22"/>
      <c r="K72" s="22"/>
      <c r="L72" s="22"/>
      <c r="M72" s="22"/>
      <c r="N72" s="22"/>
    </row>
    <row r="73" spans="1:14" x14ac:dyDescent="0.15">
      <c r="A73" s="17" t="s">
        <v>72</v>
      </c>
      <c r="B73" s="27">
        <v>12</v>
      </c>
      <c r="C73" s="18">
        <v>15</v>
      </c>
      <c r="D73" s="18">
        <v>180</v>
      </c>
      <c r="F73" s="19"/>
      <c r="G73" s="22"/>
      <c r="H73" s="22"/>
      <c r="I73" s="22"/>
      <c r="J73" s="22"/>
      <c r="K73" s="22"/>
      <c r="L73" s="22"/>
      <c r="M73" s="22"/>
      <c r="N73" s="22"/>
    </row>
    <row r="74" spans="1:14" x14ac:dyDescent="0.15">
      <c r="A74" s="17" t="s">
        <v>60</v>
      </c>
      <c r="B74" s="28"/>
      <c r="C74" s="18"/>
      <c r="D74" s="18">
        <v>0</v>
      </c>
      <c r="F74" s="19"/>
      <c r="G74" s="22"/>
      <c r="H74" s="22"/>
      <c r="I74" s="22"/>
      <c r="J74" s="22"/>
      <c r="K74" s="22"/>
      <c r="L74" s="22"/>
      <c r="M74" s="22"/>
      <c r="N74" s="22"/>
    </row>
    <row r="75" spans="1:14" x14ac:dyDescent="0.15">
      <c r="A75" s="17" t="s">
        <v>80</v>
      </c>
      <c r="B75" s="18"/>
      <c r="C75" s="18"/>
      <c r="D75" s="18">
        <v>400</v>
      </c>
      <c r="F75" s="19"/>
      <c r="G75" s="22"/>
      <c r="H75" s="22"/>
      <c r="I75" s="22"/>
      <c r="J75" s="22"/>
      <c r="K75" s="22"/>
      <c r="L75" s="22"/>
      <c r="M75" s="22"/>
      <c r="N75" s="22"/>
    </row>
    <row r="76" spans="1:14" x14ac:dyDescent="0.15">
      <c r="A76" s="17" t="s">
        <v>61</v>
      </c>
      <c r="B76" s="23">
        <v>12</v>
      </c>
      <c r="C76" s="18">
        <v>3</v>
      </c>
      <c r="D76" s="18">
        <v>36</v>
      </c>
      <c r="F76" s="19"/>
      <c r="G76" s="22"/>
      <c r="H76" s="22"/>
      <c r="I76" s="22"/>
      <c r="J76" s="22"/>
      <c r="K76" s="22"/>
      <c r="L76" s="22"/>
      <c r="M76" s="22"/>
      <c r="N76" s="22"/>
    </row>
    <row r="77" spans="1:14" x14ac:dyDescent="0.15">
      <c r="A77" s="17" t="s">
        <v>62</v>
      </c>
      <c r="B77" s="18"/>
      <c r="C77" s="18"/>
      <c r="D77" s="18">
        <v>600</v>
      </c>
      <c r="F77" s="19"/>
      <c r="G77" s="22"/>
      <c r="H77" s="22"/>
      <c r="I77" s="22"/>
      <c r="J77" s="22"/>
      <c r="K77" s="22"/>
      <c r="L77" s="22"/>
      <c r="M77" s="22"/>
      <c r="N77" s="22"/>
    </row>
    <row r="78" spans="1:14" x14ac:dyDescent="0.15">
      <c r="A78" s="17" t="s">
        <v>74</v>
      </c>
      <c r="B78" s="23">
        <v>12</v>
      </c>
      <c r="C78" s="18">
        <v>15</v>
      </c>
      <c r="D78" s="18">
        <v>180</v>
      </c>
      <c r="F78" s="19"/>
      <c r="G78" s="22"/>
      <c r="H78" s="22"/>
      <c r="I78" s="22"/>
      <c r="J78" s="22"/>
      <c r="K78" s="22"/>
      <c r="L78" s="22"/>
      <c r="M78" s="22"/>
      <c r="N78" s="22"/>
    </row>
    <row r="79" spans="1:14" x14ac:dyDescent="0.15">
      <c r="B79" s="18"/>
      <c r="C79" s="18"/>
      <c r="D79" s="18"/>
      <c r="F79" s="19"/>
      <c r="M79" s="26"/>
      <c r="N79" s="26"/>
    </row>
    <row r="80" spans="1:14" x14ac:dyDescent="0.15">
      <c r="B80" s="18"/>
      <c r="C80" s="18"/>
      <c r="D80" s="18"/>
      <c r="F80" s="19"/>
    </row>
    <row r="81" spans="1:14" x14ac:dyDescent="0.15">
      <c r="A81" s="20" t="s">
        <v>63</v>
      </c>
      <c r="B81" s="24"/>
      <c r="C81" s="24"/>
      <c r="D81" s="24">
        <f>SUM(D64:D80)</f>
        <v>4091</v>
      </c>
      <c r="E81" s="20"/>
      <c r="F81" s="25"/>
      <c r="G81" s="20"/>
      <c r="H81" s="20"/>
      <c r="I81" s="20"/>
      <c r="J81" s="20"/>
      <c r="K81" s="20"/>
      <c r="L81" s="20"/>
      <c r="M81" s="20"/>
      <c r="N81" s="20"/>
    </row>
    <row r="82" spans="1:14" x14ac:dyDescent="0.15">
      <c r="B82" s="18"/>
      <c r="C82" s="18"/>
      <c r="D82" s="18"/>
      <c r="F82" s="19"/>
    </row>
    <row r="83" spans="1:14" x14ac:dyDescent="0.15">
      <c r="B83" s="18"/>
      <c r="C83" s="18"/>
      <c r="D83" s="18"/>
      <c r="E83" s="20"/>
      <c r="F83" s="25"/>
      <c r="G83" s="20"/>
      <c r="H83" s="20"/>
      <c r="I83" s="20"/>
      <c r="J83" s="20"/>
      <c r="K83" s="20"/>
      <c r="L83" s="20"/>
      <c r="M83" s="20"/>
      <c r="N83" s="20"/>
    </row>
    <row r="84" spans="1:14" x14ac:dyDescent="0.15">
      <c r="A84" s="20" t="s">
        <v>64</v>
      </c>
      <c r="B84" s="23">
        <v>125</v>
      </c>
      <c r="C84" s="18">
        <v>85</v>
      </c>
      <c r="D84" s="24">
        <f>B84*C84</f>
        <v>10625</v>
      </c>
      <c r="E84" s="17" t="s">
        <v>82</v>
      </c>
      <c r="F84" s="19"/>
    </row>
    <row r="85" spans="1:14" x14ac:dyDescent="0.15">
      <c r="B85" s="18"/>
      <c r="C85" s="18"/>
      <c r="D85" s="18"/>
      <c r="F85" s="19"/>
    </row>
    <row r="86" spans="1:14" x14ac:dyDescent="0.15">
      <c r="A86" s="17" t="s">
        <v>79</v>
      </c>
      <c r="B86" s="18"/>
      <c r="C86" s="18"/>
      <c r="D86" s="18">
        <v>250</v>
      </c>
      <c r="F86" s="19"/>
    </row>
    <row r="87" spans="1:14" x14ac:dyDescent="0.15">
      <c r="A87" s="17" t="s">
        <v>73</v>
      </c>
      <c r="B87" s="18"/>
      <c r="C87" s="18"/>
      <c r="D87" s="29">
        <f>(D11+D22+D32+D39+D60+D81+D84+D86)</f>
        <v>46214</v>
      </c>
      <c r="F87" s="19"/>
    </row>
    <row r="89" spans="1:14" x14ac:dyDescent="0.15">
      <c r="A89" s="20"/>
    </row>
    <row r="91" spans="1:14" x14ac:dyDescent="0.15">
      <c r="K91" s="28"/>
    </row>
    <row r="92" spans="1:14" x14ac:dyDescent="0.15">
      <c r="K92" s="28"/>
    </row>
  </sheetData>
  <mergeCells count="1">
    <mergeCell ref="A1: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 Real Estate</dc:creator>
  <cp:lastModifiedBy>Microsoft Office User</cp:lastModifiedBy>
  <cp:lastPrinted>2017-12-14T19:53:03Z</cp:lastPrinted>
  <dcterms:created xsi:type="dcterms:W3CDTF">2014-10-28T20:58:14Z</dcterms:created>
  <dcterms:modified xsi:type="dcterms:W3CDTF">2017-12-14T19:56:56Z</dcterms:modified>
</cp:coreProperties>
</file>